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to\OneDrive\Documentos\Área de Trabalho\CRIATIVOS\Calculadora BTUs\"/>
    </mc:Choice>
  </mc:AlternateContent>
  <xr:revisionPtr revIDLastSave="0" documentId="13_ncr:1_{C61FCB20-DDF3-4802-B18A-DFDA150F5BA4}" xr6:coauthVersionLast="47" xr6:coauthVersionMax="47" xr10:uidLastSave="{00000000-0000-0000-0000-000000000000}"/>
  <workbookProtection workbookAlgorithmName="SHA-512" workbookHashValue="eByp3D3iUZDgYO+lJ0+1qZ0sa9i66E6evJmgh3yaHimIK/iShAEe+C5evVdWdDNKF3k7di1z2czOY5C8aIC4Og==" workbookSaltValue="PnwHhTd1IMLCwyO64Jmxjw==" workbookSpinCount="100000" lockStructure="1"/>
  <bookViews>
    <workbookView xWindow="-108" yWindow="-108" windowWidth="23256" windowHeight="12456" xr2:uid="{723E11F0-F180-4943-AB13-7666855AA1F9}"/>
  </bookViews>
  <sheets>
    <sheet name="Calculadora BTUs" sheetId="3" r:id="rId1"/>
    <sheet name="Intruções" sheetId="4" r:id="rId2"/>
  </sheets>
  <definedNames>
    <definedName name="_xlnm.Print_Area" localSheetId="0">'Calculadora BTUs'!$A$1:$W$37</definedName>
    <definedName name="_xlnm.Print_Area" localSheetId="1">Intruções!$A$1:$N$71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17" i="3" l="1"/>
  <c r="Q17" i="3"/>
  <c r="Q27" i="3"/>
  <c r="T27" i="3"/>
  <c r="Q23" i="3"/>
  <c r="T23" i="3"/>
  <c r="Q32" i="3"/>
  <c r="T31" i="3"/>
  <c r="Q31" i="3"/>
  <c r="T29" i="3"/>
  <c r="Q29" i="3"/>
  <c r="T19" i="3"/>
  <c r="Q19" i="3"/>
  <c r="T22" i="3"/>
  <c r="T33" i="3"/>
  <c r="T32" i="3"/>
  <c r="Q33" i="3"/>
  <c r="Q22" i="3"/>
  <c r="Q20" i="3"/>
  <c r="T20" i="3" s="1"/>
  <c r="T34" i="3" l="1"/>
  <c r="R35" i="3" s="1"/>
  <c r="N10" i="3" s="1"/>
</calcChain>
</file>

<file path=xl/sharedStrings.xml><?xml version="1.0" encoding="utf-8"?>
<sst xmlns="http://schemas.openxmlformats.org/spreadsheetml/2006/main" count="62" uniqueCount="57">
  <si>
    <t>Televisão</t>
  </si>
  <si>
    <t>Lâmpadas</t>
  </si>
  <si>
    <t>Qtd de Janelas</t>
  </si>
  <si>
    <t>ou</t>
  </si>
  <si>
    <t>DADOS DO AMBIENTE</t>
  </si>
  <si>
    <t>Preencha as informações abaixo</t>
  </si>
  <si>
    <t>Tipo de ambiente</t>
  </si>
  <si>
    <t>Incidência Solar</t>
  </si>
  <si>
    <t>Dimensões do ambiente</t>
  </si>
  <si>
    <t>Largura</t>
  </si>
  <si>
    <t>Comprimento</t>
  </si>
  <si>
    <t>Área total m²</t>
  </si>
  <si>
    <t>Quantidade de pessoas</t>
  </si>
  <si>
    <t>Equipamentos no ambiente</t>
  </si>
  <si>
    <t>Equipamento</t>
  </si>
  <si>
    <t>Quantidade</t>
  </si>
  <si>
    <t>Computador / Notebook</t>
  </si>
  <si>
    <t>Geladeira / Freezer</t>
  </si>
  <si>
    <t>Outros equipamentos</t>
  </si>
  <si>
    <t>CALCULADORA DE BTUs</t>
  </si>
  <si>
    <t>Descubra em segundos a potência ideal para o seu ar-condicionado.</t>
  </si>
  <si>
    <t>RESULTADO</t>
  </si>
  <si>
    <t>Potência ideal para o seu ambiente</t>
  </si>
  <si>
    <t>BTUs</t>
  </si>
  <si>
    <t>Resumo do cálculo</t>
  </si>
  <si>
    <t>Fórmula / Referência</t>
  </si>
  <si>
    <t>Computador</t>
  </si>
  <si>
    <r>
      <t xml:space="preserve">Desenvolvido por:
</t>
    </r>
    <r>
      <rPr>
        <b/>
        <sz val="10"/>
        <color theme="0"/>
        <rFont val="Arial"/>
        <family val="2"/>
      </rPr>
      <t>Excel Easy</t>
    </r>
  </si>
  <si>
    <t>TOTAL ESTIMADO</t>
  </si>
  <si>
    <t>RECOMENDAÇÃO COMERCIAL</t>
  </si>
  <si>
    <t>1.Tipo de ambiente</t>
  </si>
  <si>
    <t>2. Área do ambiente</t>
  </si>
  <si>
    <t>3. Incidência solar</t>
  </si>
  <si>
    <t>4. Qtd de pessoas</t>
  </si>
  <si>
    <t>5. Qtd de janelas</t>
  </si>
  <si>
    <t>6. Equipamentos</t>
  </si>
  <si>
    <t>COMO UTILIZAR A CALCULADORA DE BTUs</t>
  </si>
  <si>
    <t>Obrigado por baixar a Calculadora de BTUs para Ar-Condicionado desenvolvida pela Excel Easy.
Com ela, você pode estimar rapidamente a capacidade ideal do ar-condicionado para o seu ambiente com base nas principais variáveis que influenciam a carga térmica.</t>
  </si>
  <si>
    <t>Passo 1 – Selecione o tipo de ambiente</t>
  </si>
  <si>
    <t>Escolha o ambiente onde o ar-condicionado será instalado. Opções disponíveis: Quarto, Sala, Escritório, Loja, Cozinha
Cada ambiente possui um fator de correção específico para tornar o cálculo mais adequado à sua utilização.</t>
  </si>
  <si>
    <t>Passo 2 – Informe as dimensões do ambiente</t>
  </si>
  <si>
    <t>Informe:  Largura (m) e Comprimento (m) ou informe diretamente a área total em metros quadrados (m²).</t>
  </si>
  <si>
    <t>Passo 3 – Informe a incidência solar</t>
  </si>
  <si>
    <t>Selecione a opção que melhor representa a exposição solar do ambiente. 
Opções disponíveis: Sem incidência direta, Sol pela manhã, Sol à tarde e Sol o dia todo.
A incidência solar influencia diretamente a carga térmica do ambiente.</t>
  </si>
  <si>
    <t>Passo 4 – Informe a quantidade de pessoas</t>
  </si>
  <si>
    <t>Passo 5 – Informe a quantidade de janelas</t>
  </si>
  <si>
    <t>Digite a quantidade de janelas existentes no ambiente. Quanto maior a quantidade de janelas, maior tende a ser a entrada de calor.</t>
  </si>
  <si>
    <t>Digite a quantidade média de pessoas que permanecem no ambiente durante sua utilização. Cada pessoa adiciona uma carga térmica ao cálculo.</t>
  </si>
  <si>
    <t>Passo 6 – Informe os equipamentos</t>
  </si>
  <si>
    <t>Digite a quantidade de equipamentos presentes no ambiente. São considerados: Televisores, Computadores / Notebooks, Lâmpadas, Geladeiras / Freezers e Outros equipamentos.
Cada equipamento acrescenta uma carga térmica ao cálculo conforme sua contribuição estimada.</t>
  </si>
  <si>
    <t>Como o cálculo é realizado</t>
  </si>
  <si>
    <r>
      <t xml:space="preserve">A calculadora estima a carga térmica do ambiente em duas etapas.
</t>
    </r>
    <r>
      <rPr>
        <b/>
        <sz val="11"/>
        <color rgb="FF073A70"/>
        <rFont val="Arial"/>
        <family val="2"/>
      </rPr>
      <t>1. Cálculo da carga térmica do ambiente</t>
    </r>
    <r>
      <rPr>
        <sz val="11"/>
        <color rgb="FF073A70"/>
        <rFont val="Arial"/>
        <family val="2"/>
      </rPr>
      <t xml:space="preserve">
Primeiramente é calculada a carga térmica da área do ambiente utilizando a seguinte lógica: Área × 600 BTUs/m²
Em seguida são aplicados os fatores de correção referentes ao: Tipo de ambiente e Incidência solar
</t>
    </r>
    <r>
      <rPr>
        <b/>
        <sz val="11"/>
        <color rgb="FF073A70"/>
        <rFont val="Arial"/>
        <family val="2"/>
      </rPr>
      <t>2. Cargas térmicas adicionais</t>
    </r>
    <r>
      <rPr>
        <sz val="11"/>
        <color rgb="FF073A70"/>
        <rFont val="Arial"/>
        <family val="2"/>
      </rPr>
      <t xml:space="preserve">
Após o cálculo da área, são adicionadas as cargas provenientes de: Pessoas, Janelas e Equipamentos
O resultado representa a carga térmica estimada do ambiente.
</t>
    </r>
    <r>
      <rPr>
        <b/>
        <sz val="11"/>
        <color rgb="FF073A70"/>
        <rFont val="Arial"/>
        <family val="2"/>
      </rPr>
      <t>3. Recomendação comercial</t>
    </r>
    <r>
      <rPr>
        <sz val="11"/>
        <color rgb="FF073A70"/>
        <rFont val="Arial"/>
        <family val="2"/>
      </rPr>
      <t xml:space="preserve">
Como os aparelhos de ar-condicionado são comercializados em capacidades padronizadas (9.000, 12.000, 18.000 BTUs, etc.), a planilha recomenda automaticamente a capacidade comercial imediatamente superior ao valor calculado.
Exemplo:
Carga térmica estimada: 10.657 BTUs
Capacidade comercial recomendada: 12.000 BTUs</t>
    </r>
  </si>
  <si>
    <t>Importante</t>
  </si>
  <si>
    <t>Esta calculadora fornece uma estimativa da capacidade necessária para ambientes residenciais e pequenos ambientes comerciais, utilizando critérios simplificados amplamente empregados em calculadoras de BTUs.
Para ambientes com características especiais — como cozinhas industriais, laboratórios, academias, salas de servidores, grandes áreas envidraçadas ou locais com alta ocupação — recomenda-se a realização de um dimensionamento por um profissional especializado em climatização.</t>
  </si>
  <si>
    <t>Todos os direitos reservados</t>
  </si>
  <si>
    <r>
      <t xml:space="preserve">Esta planilha é destinada exclusivamente para uso pessoal. É proibida a reprodução, distribuição, venda, modificação ou compartilhamento, total ou parcial, sem autorização prévia da Excel Easy.
</t>
    </r>
    <r>
      <rPr>
        <b/>
        <sz val="11"/>
        <color rgb="FF073A70"/>
        <rFont val="Arial"/>
        <family val="2"/>
      </rPr>
      <t>exceleasy.com.br</t>
    </r>
  </si>
  <si>
    <r>
      <rPr>
        <b/>
        <sz val="11"/>
        <color theme="0"/>
        <rFont val="Arial"/>
        <family val="2"/>
      </rPr>
      <t>Observação:</t>
    </r>
    <r>
      <rPr>
        <sz val="11"/>
        <color theme="0"/>
        <rFont val="Arial"/>
        <family val="2"/>
      </rPr>
      <t xml:space="preserve"> Esta calculadora foi desenvolvida para oferecer uma estimativa rápida e prática da capacidade ideal do ar-condicionado. Os fatores utilizados foram calibrados para refletir as principais variáveis que influenciam a carga térmica de um ambiente, permitindo obter resultados consistentes para a maioria das aplicações residenciais e comerciais de pequeno porte. Para projetos de climatização mais complexos, recomenda-se a elaboração de um cálculo de carga térmica completo por profissional habilitado.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</si>
</sst>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73A70"/>
      <name val="Arial"/>
      <family val="2"/>
    </font>
    <font>
      <sz val="12"/>
      <color theme="0"/>
      <name val="Arial"/>
      <family val="2"/>
    </font>
    <font>
      <b/>
      <sz val="28"/>
      <color theme="0"/>
      <name val="Arial"/>
      <family val="2"/>
    </font>
    <font>
      <b/>
      <sz val="11"/>
      <color rgb="FF489D4B"/>
      <name val="Arial"/>
      <family val="2"/>
    </font>
    <font>
      <b/>
      <sz val="36"/>
      <color rgb="FF489D4B"/>
      <name val="Arial"/>
      <family val="2"/>
    </font>
    <font>
      <b/>
      <sz val="18"/>
      <color rgb="FF489D4B"/>
      <name val="Arial"/>
      <family val="2"/>
    </font>
    <font>
      <sz val="11"/>
      <color theme="1" tint="0.34998626667073579"/>
      <name val="Arial"/>
      <family val="2"/>
    </font>
    <font>
      <b/>
      <sz val="14"/>
      <color rgb="FF073A70"/>
      <name val="Arial"/>
      <family val="2"/>
    </font>
    <font>
      <b/>
      <sz val="10"/>
      <color theme="0" tint="-0.3499862666707357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2"/>
      <color rgb="FF489D4B"/>
      <name val="Arial"/>
      <family val="2"/>
    </font>
    <font>
      <b/>
      <sz val="12"/>
      <color theme="0" tint="-0.499984740745262"/>
      <name val="Arial"/>
      <family val="2"/>
    </font>
    <font>
      <b/>
      <sz val="12"/>
      <color theme="0"/>
      <name val="Arial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8"/>
      <color theme="0"/>
      <name val="Arial"/>
      <family val="2"/>
    </font>
    <font>
      <sz val="11"/>
      <color rgb="FF073A70"/>
      <name val="Arial"/>
      <family val="2"/>
    </font>
    <font>
      <b/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4F0FB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073A70"/>
        <bgColor indexed="64"/>
      </patternFill>
    </fill>
    <fill>
      <patternFill patternType="solid">
        <fgColor rgb="FFF6FAF4"/>
        <bgColor indexed="64"/>
      </patternFill>
    </fill>
    <fill>
      <patternFill patternType="solid">
        <fgColor rgb="FFDEEDD7"/>
        <bgColor indexed="64"/>
      </patternFill>
    </fill>
    <fill>
      <patternFill patternType="solid">
        <fgColor rgb="FF042448"/>
        <bgColor indexed="64"/>
      </patternFill>
    </fill>
    <fill>
      <patternFill patternType="solid">
        <fgColor rgb="FF489D4B"/>
        <bgColor indexed="64"/>
      </patternFill>
    </fill>
  </fills>
  <borders count="49">
    <border>
      <left/>
      <right/>
      <top/>
      <bottom/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/>
      <diagonal/>
    </border>
    <border>
      <left style="thin">
        <color theme="7" tint="-0.24994659260841701"/>
      </left>
      <right style="thin">
        <color theme="7" tint="-0.24994659260841701"/>
      </right>
      <top/>
      <bottom/>
      <diagonal/>
    </border>
    <border>
      <left style="thin">
        <color theme="7" tint="-0.24994659260841701"/>
      </left>
      <right style="thin">
        <color theme="7" tint="-0.24994659260841701"/>
      </right>
      <top/>
      <bottom style="thin">
        <color theme="7" tint="-0.2499465926084170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073A70"/>
      </left>
      <right style="thin">
        <color rgb="FF073A70"/>
      </right>
      <top style="thin">
        <color rgb="FF073A70"/>
      </top>
      <bottom style="thin">
        <color rgb="FF073A70"/>
      </bottom>
      <diagonal/>
    </border>
    <border>
      <left style="thin">
        <color rgb="FF073A70"/>
      </left>
      <right/>
      <top style="thin">
        <color rgb="FF073A70"/>
      </top>
      <bottom style="thin">
        <color rgb="FF073A70"/>
      </bottom>
      <diagonal/>
    </border>
    <border>
      <left/>
      <right/>
      <top style="thin">
        <color rgb="FF073A70"/>
      </top>
      <bottom style="thin">
        <color rgb="FF073A70"/>
      </bottom>
      <diagonal/>
    </border>
    <border>
      <left/>
      <right style="thin">
        <color rgb="FF073A70"/>
      </right>
      <top style="thin">
        <color rgb="FF073A70"/>
      </top>
      <bottom style="thin">
        <color rgb="FF073A70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3743705557422"/>
      </bottom>
      <diagonal/>
    </border>
    <border>
      <left/>
      <right/>
      <top style="thin">
        <color theme="0" tint="-0.149906918546098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0.14990691854609822"/>
      </bottom>
      <diagonal/>
    </border>
    <border>
      <left/>
      <right style="thin">
        <color theme="0" tint="-0.14993743705557422"/>
      </right>
      <top/>
      <bottom style="thin">
        <color theme="0" tint="-0.14990691854609822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0" fillId="4" borderId="0" xfId="0" applyFill="1"/>
    <xf numFmtId="0" fontId="0" fillId="3" borderId="6" xfId="0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" fillId="0" borderId="12" xfId="0" applyFont="1" applyBorder="1" applyAlignment="1">
      <alignment horizontal="center"/>
    </xf>
    <xf numFmtId="0" fontId="10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1" xfId="0" applyFont="1" applyBorder="1"/>
    <xf numFmtId="0" fontId="10" fillId="0" borderId="0" xfId="0" applyFont="1"/>
    <xf numFmtId="0" fontId="7" fillId="6" borderId="23" xfId="0" applyFont="1" applyFill="1" applyBorder="1" applyAlignment="1">
      <alignment vertical="center"/>
    </xf>
    <xf numFmtId="0" fontId="7" fillId="6" borderId="24" xfId="0" applyFont="1" applyFill="1" applyBorder="1" applyAlignment="1">
      <alignment vertical="center"/>
    </xf>
    <xf numFmtId="0" fontId="15" fillId="6" borderId="25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33" xfId="0" applyFont="1" applyBorder="1" applyAlignment="1">
      <alignment vertical="center"/>
    </xf>
    <xf numFmtId="0" fontId="10" fillId="0" borderId="11" xfId="0" applyFont="1" applyBorder="1"/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5" fillId="6" borderId="2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5" fillId="5" borderId="29" xfId="0" applyFont="1" applyFill="1" applyBorder="1" applyAlignment="1">
      <alignment horizontal="left" vertical="center"/>
    </xf>
    <xf numFmtId="0" fontId="15" fillId="5" borderId="30" xfId="0" applyFont="1" applyFill="1" applyBorder="1" applyAlignment="1">
      <alignment horizontal="left" vertical="center"/>
    </xf>
    <xf numFmtId="0" fontId="16" fillId="5" borderId="30" xfId="0" applyFont="1" applyFill="1" applyBorder="1" applyAlignment="1">
      <alignment horizontal="left" vertical="center"/>
    </xf>
    <xf numFmtId="0" fontId="15" fillId="5" borderId="30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center" vertical="center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12" fillId="0" borderId="0" xfId="0" applyFont="1" applyAlignment="1">
      <alignment horizontal="left" vertical="center"/>
    </xf>
    <xf numFmtId="0" fontId="13" fillId="7" borderId="0" xfId="0" applyFont="1" applyFill="1" applyAlignment="1">
      <alignment horizontal="center" vertical="center" wrapText="1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6" borderId="26" xfId="0" applyFont="1" applyFill="1" applyBorder="1" applyAlignment="1">
      <alignment horizontal="left" vertical="center"/>
    </xf>
    <xf numFmtId="0" fontId="7" fillId="6" borderId="27" xfId="0" applyFont="1" applyFill="1" applyBorder="1" applyAlignment="1">
      <alignment horizontal="left" vertical="center"/>
    </xf>
    <xf numFmtId="0" fontId="17" fillId="8" borderId="27" xfId="0" applyFont="1" applyFill="1" applyBorder="1" applyAlignment="1">
      <alignment horizontal="center" vertical="center" wrapText="1"/>
    </xf>
    <xf numFmtId="0" fontId="17" fillId="8" borderId="28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22" fillId="5" borderId="36" xfId="0" applyFont="1" applyFill="1" applyBorder="1" applyAlignment="1">
      <alignment horizontal="center" vertical="center" wrapText="1"/>
    </xf>
    <xf numFmtId="0" fontId="22" fillId="5" borderId="37" xfId="0" applyFont="1" applyFill="1" applyBorder="1" applyAlignment="1">
      <alignment horizontal="center" vertical="center"/>
    </xf>
    <xf numFmtId="0" fontId="22" fillId="5" borderId="38" xfId="0" applyFont="1" applyFill="1" applyBorder="1" applyAlignment="1">
      <alignment horizontal="center" vertical="center"/>
    </xf>
    <xf numFmtId="0" fontId="22" fillId="5" borderId="39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2" fillId="5" borderId="40" xfId="0" applyFont="1" applyFill="1" applyBorder="1" applyAlignment="1">
      <alignment horizontal="center" vertical="center"/>
    </xf>
    <xf numFmtId="0" fontId="22" fillId="5" borderId="41" xfId="0" applyFont="1" applyFill="1" applyBorder="1" applyAlignment="1">
      <alignment horizontal="center" vertical="center"/>
    </xf>
    <xf numFmtId="0" fontId="22" fillId="5" borderId="42" xfId="0" applyFont="1" applyFill="1" applyBorder="1" applyAlignment="1">
      <alignment horizontal="center" vertical="center"/>
    </xf>
    <xf numFmtId="0" fontId="22" fillId="5" borderId="43" xfId="0" applyFont="1" applyFill="1" applyBorder="1" applyAlignment="1">
      <alignment horizontal="center" vertical="center"/>
    </xf>
    <xf numFmtId="0" fontId="22" fillId="5" borderId="36" xfId="0" applyFont="1" applyFill="1" applyBorder="1" applyAlignment="1">
      <alignment horizontal="left" vertical="center" wrapText="1"/>
    </xf>
    <xf numFmtId="0" fontId="22" fillId="5" borderId="37" xfId="0" applyFont="1" applyFill="1" applyBorder="1" applyAlignment="1">
      <alignment horizontal="left" vertical="center"/>
    </xf>
    <xf numFmtId="0" fontId="22" fillId="5" borderId="38" xfId="0" applyFont="1" applyFill="1" applyBorder="1" applyAlignment="1">
      <alignment horizontal="left" vertical="center"/>
    </xf>
    <xf numFmtId="0" fontId="22" fillId="5" borderId="39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40" xfId="0" applyFont="1" applyFill="1" applyBorder="1" applyAlignment="1">
      <alignment horizontal="left" vertical="center"/>
    </xf>
    <xf numFmtId="0" fontId="22" fillId="5" borderId="41" xfId="0" applyFont="1" applyFill="1" applyBorder="1" applyAlignment="1">
      <alignment horizontal="left" vertical="center"/>
    </xf>
    <xf numFmtId="0" fontId="22" fillId="5" borderId="42" xfId="0" applyFont="1" applyFill="1" applyBorder="1" applyAlignment="1">
      <alignment horizontal="left" vertical="center"/>
    </xf>
    <xf numFmtId="0" fontId="22" fillId="5" borderId="43" xfId="0" applyFont="1" applyFill="1" applyBorder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3" fillId="4" borderId="0" xfId="0" applyFont="1" applyFill="1" applyAlignment="1">
      <alignment horizontal="center" vertical="center"/>
    </xf>
    <xf numFmtId="0" fontId="22" fillId="5" borderId="37" xfId="0" applyFont="1" applyFill="1" applyBorder="1" applyAlignment="1">
      <alignment horizontal="left" vertical="center" wrapText="1"/>
    </xf>
    <xf numFmtId="0" fontId="22" fillId="5" borderId="38" xfId="0" applyFont="1" applyFill="1" applyBorder="1" applyAlignment="1">
      <alignment horizontal="left" vertical="center" wrapText="1"/>
    </xf>
    <xf numFmtId="0" fontId="22" fillId="5" borderId="39" xfId="0" applyFont="1" applyFill="1" applyBorder="1" applyAlignment="1">
      <alignment horizontal="left" vertical="center" wrapText="1"/>
    </xf>
    <xf numFmtId="0" fontId="22" fillId="5" borderId="0" xfId="0" applyFont="1" applyFill="1" applyAlignment="1">
      <alignment horizontal="left" vertical="center" wrapText="1"/>
    </xf>
    <xf numFmtId="0" fontId="22" fillId="5" borderId="40" xfId="0" applyFont="1" applyFill="1" applyBorder="1" applyAlignment="1">
      <alignment horizontal="left" vertical="center" wrapText="1"/>
    </xf>
    <xf numFmtId="0" fontId="22" fillId="5" borderId="41" xfId="0" applyFont="1" applyFill="1" applyBorder="1" applyAlignment="1">
      <alignment horizontal="left" vertical="center" wrapText="1"/>
    </xf>
    <xf numFmtId="0" fontId="22" fillId="5" borderId="42" xfId="0" applyFont="1" applyFill="1" applyBorder="1" applyAlignment="1">
      <alignment horizontal="left" vertical="center" wrapText="1"/>
    </xf>
    <xf numFmtId="0" fontId="22" fillId="5" borderId="43" xfId="0" applyFont="1" applyFill="1" applyBorder="1" applyAlignment="1">
      <alignment horizontal="left" vertical="center" wrapText="1"/>
    </xf>
    <xf numFmtId="0" fontId="19" fillId="4" borderId="0" xfId="0" applyFont="1" applyFill="1" applyAlignment="1">
      <alignment horizontal="left"/>
    </xf>
    <xf numFmtId="0" fontId="20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22" fillId="5" borderId="36" xfId="0" applyFont="1" applyFill="1" applyBorder="1" applyAlignment="1">
      <alignment horizontal="left" wrapText="1"/>
    </xf>
    <xf numFmtId="0" fontId="22" fillId="5" borderId="37" xfId="0" applyFont="1" applyFill="1" applyBorder="1" applyAlignment="1">
      <alignment horizontal="left"/>
    </xf>
    <xf numFmtId="0" fontId="22" fillId="5" borderId="38" xfId="0" applyFont="1" applyFill="1" applyBorder="1" applyAlignment="1">
      <alignment horizontal="left"/>
    </xf>
    <xf numFmtId="0" fontId="22" fillId="5" borderId="39" xfId="0" applyFont="1" applyFill="1" applyBorder="1" applyAlignment="1">
      <alignment horizontal="left"/>
    </xf>
    <xf numFmtId="0" fontId="22" fillId="5" borderId="0" xfId="0" applyFont="1" applyFill="1" applyAlignment="1">
      <alignment horizontal="left"/>
    </xf>
    <xf numFmtId="0" fontId="22" fillId="5" borderId="40" xfId="0" applyFont="1" applyFill="1" applyBorder="1" applyAlignment="1">
      <alignment horizontal="left"/>
    </xf>
    <xf numFmtId="0" fontId="22" fillId="5" borderId="41" xfId="0" applyFont="1" applyFill="1" applyBorder="1" applyAlignment="1">
      <alignment horizontal="left"/>
    </xf>
    <xf numFmtId="0" fontId="22" fillId="5" borderId="42" xfId="0" applyFont="1" applyFill="1" applyBorder="1" applyAlignment="1">
      <alignment horizontal="left"/>
    </xf>
    <xf numFmtId="0" fontId="22" fillId="5" borderId="43" xfId="0" applyFont="1" applyFill="1" applyBorder="1" applyAlignment="1">
      <alignment horizontal="left"/>
    </xf>
    <xf numFmtId="0" fontId="22" fillId="5" borderId="44" xfId="0" applyFont="1" applyFill="1" applyBorder="1" applyAlignment="1">
      <alignment horizontal="left" vertical="center" wrapText="1"/>
    </xf>
    <xf numFmtId="0" fontId="22" fillId="5" borderId="45" xfId="0" applyFont="1" applyFill="1" applyBorder="1" applyAlignment="1">
      <alignment horizontal="left" vertical="center"/>
    </xf>
    <xf numFmtId="0" fontId="22" fillId="5" borderId="46" xfId="0" applyFont="1" applyFill="1" applyBorder="1" applyAlignment="1">
      <alignment horizontal="left" vertical="center"/>
    </xf>
    <xf numFmtId="0" fontId="21" fillId="4" borderId="0" xfId="0" applyFont="1" applyFill="1" applyAlignment="1">
      <alignment horizontal="center" vertical="center"/>
    </xf>
    <xf numFmtId="0" fontId="22" fillId="5" borderId="4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3A70"/>
      <color rgb="FFF6FAF4"/>
      <color rgb="FFDEEDD7"/>
      <color rgb="FF489D4B"/>
      <color rgb="FFE4F0FB"/>
      <color rgb="FF042448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5</xdr:row>
      <xdr:rowOff>0</xdr:rowOff>
    </xdr:from>
    <xdr:to>
      <xdr:col>2</xdr:col>
      <xdr:colOff>335280</xdr:colOff>
      <xdr:row>6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05E2D79-1D74-58B4-4E2C-1303C23F7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" y="937260"/>
          <a:ext cx="304800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9</xdr:row>
      <xdr:rowOff>22860</xdr:rowOff>
    </xdr:from>
    <xdr:to>
      <xdr:col>2</xdr:col>
      <xdr:colOff>304800</xdr:colOff>
      <xdr:row>10</xdr:row>
      <xdr:rowOff>7620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0D07D59-3005-057E-78D5-A120BC743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1607820"/>
          <a:ext cx="243840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</xdr:colOff>
      <xdr:row>8</xdr:row>
      <xdr:rowOff>152400</xdr:rowOff>
    </xdr:from>
    <xdr:to>
      <xdr:col>7</xdr:col>
      <xdr:colOff>358140</xdr:colOff>
      <xdr:row>11</xdr:row>
      <xdr:rowOff>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31212C6-F9F3-2D60-50CF-A2A4FE899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9940" y="1120140"/>
          <a:ext cx="289560" cy="28956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</xdr:colOff>
      <xdr:row>14</xdr:row>
      <xdr:rowOff>22860</xdr:rowOff>
    </xdr:from>
    <xdr:to>
      <xdr:col>2</xdr:col>
      <xdr:colOff>316230</xdr:colOff>
      <xdr:row>16</xdr:row>
      <xdr:rowOff>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D1538758-D8DF-BD0B-8EBF-6C1AE00FF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" y="2316480"/>
          <a:ext cx="266700" cy="2667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</xdr:colOff>
      <xdr:row>21</xdr:row>
      <xdr:rowOff>7620</xdr:rowOff>
    </xdr:from>
    <xdr:to>
      <xdr:col>2</xdr:col>
      <xdr:colOff>320040</xdr:colOff>
      <xdr:row>22</xdr:row>
      <xdr:rowOff>22860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998A4D43-4A22-164D-C4DC-7413CC5DB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" y="321564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</xdr:colOff>
      <xdr:row>21</xdr:row>
      <xdr:rowOff>22860</xdr:rowOff>
    </xdr:from>
    <xdr:to>
      <xdr:col>7</xdr:col>
      <xdr:colOff>312420</xdr:colOff>
      <xdr:row>22</xdr:row>
      <xdr:rowOff>22860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34CEE64E-F763-84C2-407E-A0A23F986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9920" y="3276600"/>
          <a:ext cx="259080" cy="25908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</xdr:colOff>
      <xdr:row>25</xdr:row>
      <xdr:rowOff>60960</xdr:rowOff>
    </xdr:from>
    <xdr:to>
      <xdr:col>2</xdr:col>
      <xdr:colOff>342900</xdr:colOff>
      <xdr:row>28</xdr:row>
      <xdr:rowOff>30480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EA8CF108-5EE8-ADD7-E673-9AFCC4EBD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" y="3886200"/>
          <a:ext cx="297180" cy="373380"/>
        </a:xfrm>
        <a:prstGeom prst="rect">
          <a:avLst/>
        </a:prstGeom>
      </xdr:spPr>
    </xdr:pic>
    <xdr:clientData/>
  </xdr:twoCellAnchor>
  <xdr:twoCellAnchor editAs="oneCell">
    <xdr:from>
      <xdr:col>2</xdr:col>
      <xdr:colOff>49727</xdr:colOff>
      <xdr:row>29</xdr:row>
      <xdr:rowOff>38100</xdr:rowOff>
    </xdr:from>
    <xdr:to>
      <xdr:col>2</xdr:col>
      <xdr:colOff>316034</xdr:colOff>
      <xdr:row>31</xdr:row>
      <xdr:rowOff>30480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157778D4-B552-C4F8-96FE-337563BAD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487" y="4572000"/>
          <a:ext cx="266307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29280</xdr:colOff>
      <xdr:row>30</xdr:row>
      <xdr:rowOff>226200</xdr:rowOff>
    </xdr:from>
    <xdr:to>
      <xdr:col>2</xdr:col>
      <xdr:colOff>336480</xdr:colOff>
      <xdr:row>32</xdr:row>
      <xdr:rowOff>15240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B256844D-41AC-EBF5-0653-28751594C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520" y="4767720"/>
          <a:ext cx="307200" cy="307200"/>
        </a:xfrm>
        <a:prstGeom prst="rect">
          <a:avLst/>
        </a:prstGeom>
      </xdr:spPr>
    </xdr:pic>
    <xdr:clientData/>
  </xdr:twoCellAnchor>
  <xdr:twoCellAnchor editAs="oneCell">
    <xdr:from>
      <xdr:col>2</xdr:col>
      <xdr:colOff>73800</xdr:colOff>
      <xdr:row>32</xdr:row>
      <xdr:rowOff>25680</xdr:rowOff>
    </xdr:from>
    <xdr:to>
      <xdr:col>2</xdr:col>
      <xdr:colOff>291960</xdr:colOff>
      <xdr:row>32</xdr:row>
      <xdr:rowOff>243840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A3E84D8A-35ED-1A37-4735-BEDFCD929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040" y="5085360"/>
          <a:ext cx="218160" cy="218160"/>
        </a:xfrm>
        <a:prstGeom prst="rect">
          <a:avLst/>
        </a:prstGeom>
      </xdr:spPr>
    </xdr:pic>
    <xdr:clientData/>
  </xdr:twoCellAnchor>
  <xdr:twoCellAnchor editAs="oneCell">
    <xdr:from>
      <xdr:col>2</xdr:col>
      <xdr:colOff>80220</xdr:colOff>
      <xdr:row>34</xdr:row>
      <xdr:rowOff>30900</xdr:rowOff>
    </xdr:from>
    <xdr:to>
      <xdr:col>2</xdr:col>
      <xdr:colOff>285540</xdr:colOff>
      <xdr:row>34</xdr:row>
      <xdr:rowOff>236220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1A94A092-E22D-809E-A5C5-20E05EDB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460" y="5608740"/>
          <a:ext cx="205320" cy="20532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</xdr:colOff>
      <xdr:row>33</xdr:row>
      <xdr:rowOff>15240</xdr:rowOff>
    </xdr:from>
    <xdr:to>
      <xdr:col>2</xdr:col>
      <xdr:colOff>300990</xdr:colOff>
      <xdr:row>33</xdr:row>
      <xdr:rowOff>251460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41C6F588-CE93-C559-C323-6FC9A3E2D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010" y="5334000"/>
          <a:ext cx="236220" cy="23622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0</xdr:row>
      <xdr:rowOff>53340</xdr:rowOff>
    </xdr:from>
    <xdr:to>
      <xdr:col>2</xdr:col>
      <xdr:colOff>297180</xdr:colOff>
      <xdr:row>1</xdr:row>
      <xdr:rowOff>167640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8B1B0484-3FE1-828D-5709-6EEA3E64A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53340"/>
          <a:ext cx="579120" cy="579120"/>
        </a:xfrm>
        <a:prstGeom prst="rect">
          <a:avLst/>
        </a:prstGeom>
      </xdr:spPr>
    </xdr:pic>
    <xdr:clientData/>
  </xdr:twoCellAnchor>
  <xdr:twoCellAnchor editAs="oneCell">
    <xdr:from>
      <xdr:col>12</xdr:col>
      <xdr:colOff>45720</xdr:colOff>
      <xdr:row>5</xdr:row>
      <xdr:rowOff>0</xdr:rowOff>
    </xdr:from>
    <xdr:to>
      <xdr:col>12</xdr:col>
      <xdr:colOff>351720</xdr:colOff>
      <xdr:row>6</xdr:row>
      <xdr:rowOff>39300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6BA98D46-5F1C-18C7-58FF-C0E9C54B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0120" y="937260"/>
          <a:ext cx="306000" cy="306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8</xdr:row>
      <xdr:rowOff>0</xdr:rowOff>
    </xdr:from>
    <xdr:to>
      <xdr:col>13</xdr:col>
      <xdr:colOff>221460</xdr:colOff>
      <xdr:row>12</xdr:row>
      <xdr:rowOff>46200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65E1A99E-DE50-7BF2-280C-D38A94BEF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1554480"/>
          <a:ext cx="579600" cy="579600"/>
        </a:xfrm>
        <a:prstGeom prst="rect">
          <a:avLst/>
        </a:prstGeom>
      </xdr:spPr>
    </xdr:pic>
    <xdr:clientData/>
  </xdr:twoCellAnchor>
  <xdr:twoCellAnchor editAs="oneCell">
    <xdr:from>
      <xdr:col>18</xdr:col>
      <xdr:colOff>64720</xdr:colOff>
      <xdr:row>5</xdr:row>
      <xdr:rowOff>6628</xdr:rowOff>
    </xdr:from>
    <xdr:to>
      <xdr:col>21</xdr:col>
      <xdr:colOff>30534</xdr:colOff>
      <xdr:row>11</xdr:row>
      <xdr:rowOff>7620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AC9A7910-0954-85F9-6B1B-20EFBF1A7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8160" y="943888"/>
          <a:ext cx="1977494" cy="938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6637-C313-4CD4-B77E-0859322AC4E3}">
  <sheetPr>
    <pageSetUpPr fitToPage="1"/>
  </sheetPr>
  <dimension ref="A1:W37"/>
  <sheetViews>
    <sheetView showGridLines="0" tabSelected="1" workbookViewId="0">
      <selection activeCell="D12" sqref="D12:F12"/>
    </sheetView>
  </sheetViews>
  <sheetFormatPr defaultRowHeight="13.8" x14ac:dyDescent="0.25"/>
  <cols>
    <col min="1" max="1" width="3" customWidth="1"/>
    <col min="2" max="2" width="1.5" customWidth="1"/>
    <col min="3" max="3" width="5.19921875" customWidth="1"/>
    <col min="4" max="4" width="11" customWidth="1"/>
    <col min="5" max="5" width="1.09765625" customWidth="1"/>
    <col min="6" max="6" width="11" customWidth="1"/>
    <col min="7" max="7" width="2.5" customWidth="1"/>
    <col min="8" max="8" width="5.09765625" customWidth="1"/>
    <col min="9" max="9" width="15.59765625" customWidth="1"/>
    <col min="10" max="10" width="1.5" customWidth="1"/>
    <col min="11" max="11" width="3" customWidth="1"/>
    <col min="12" max="12" width="1.5" customWidth="1"/>
    <col min="13" max="13" width="5.19921875" customWidth="1"/>
    <col min="19" max="19" width="8.796875" customWidth="1"/>
    <col min="22" max="22" width="1.5" customWidth="1"/>
    <col min="23" max="23" width="3" customWidth="1"/>
  </cols>
  <sheetData>
    <row r="1" spans="1:23" ht="36.6" customHeight="1" x14ac:dyDescent="0.6">
      <c r="A1" s="7"/>
      <c r="B1" s="7"/>
      <c r="C1" s="7"/>
      <c r="D1" s="58" t="s">
        <v>19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7"/>
      <c r="P1" s="7"/>
      <c r="Q1" s="7"/>
      <c r="R1" s="7"/>
      <c r="S1" s="7"/>
      <c r="T1" s="61" t="s">
        <v>27</v>
      </c>
      <c r="U1" s="61"/>
      <c r="V1" s="61"/>
      <c r="W1" s="61"/>
    </row>
    <row r="2" spans="1:23" ht="13.8" customHeight="1" x14ac:dyDescent="0.25">
      <c r="A2" s="7"/>
      <c r="B2" s="7"/>
      <c r="C2" s="7"/>
      <c r="D2" s="59" t="s">
        <v>20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7"/>
      <c r="P2" s="7"/>
      <c r="Q2" s="7"/>
      <c r="R2" s="7"/>
      <c r="S2" s="7"/>
      <c r="T2" s="61"/>
      <c r="U2" s="61"/>
      <c r="V2" s="61"/>
      <c r="W2" s="61"/>
    </row>
    <row r="3" spans="1:23" ht="5.4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1"/>
      <c r="U3" s="61"/>
      <c r="V3" s="61"/>
      <c r="W3" s="61"/>
    </row>
    <row r="4" spans="1:23" ht="9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9" customHeight="1" x14ac:dyDescent="0.25">
      <c r="A5" s="2"/>
      <c r="K5" s="2"/>
      <c r="W5" s="2"/>
    </row>
    <row r="6" spans="1:23" ht="21" customHeight="1" x14ac:dyDescent="0.25">
      <c r="A6" s="2"/>
      <c r="D6" s="1" t="s">
        <v>4</v>
      </c>
      <c r="E6" s="1"/>
      <c r="K6" s="2"/>
      <c r="N6" s="9" t="s">
        <v>21</v>
      </c>
      <c r="W6" s="2"/>
    </row>
    <row r="7" spans="1:23" x14ac:dyDescent="0.25">
      <c r="A7" s="2"/>
      <c r="D7" s="60" t="s">
        <v>5</v>
      </c>
      <c r="E7" s="60"/>
      <c r="F7" s="60"/>
      <c r="G7" s="60"/>
      <c r="H7" s="60"/>
      <c r="K7" s="2"/>
      <c r="N7" s="60" t="s">
        <v>22</v>
      </c>
      <c r="O7" s="60"/>
      <c r="P7" s="60"/>
      <c r="Q7" s="60"/>
      <c r="W7" s="2"/>
    </row>
    <row r="8" spans="1:23" x14ac:dyDescent="0.25">
      <c r="A8" s="2"/>
      <c r="K8" s="2"/>
      <c r="W8" s="2"/>
    </row>
    <row r="9" spans="1:23" ht="2.4" customHeight="1" x14ac:dyDescent="0.25">
      <c r="A9" s="2"/>
      <c r="G9" s="13"/>
      <c r="K9" s="2"/>
      <c r="W9" s="2"/>
    </row>
    <row r="10" spans="1:23" ht="20.399999999999999" customHeight="1" x14ac:dyDescent="0.25">
      <c r="A10" s="2"/>
      <c r="D10" s="71" t="s">
        <v>6</v>
      </c>
      <c r="E10" s="71"/>
      <c r="F10" s="71"/>
      <c r="G10" s="13"/>
      <c r="I10" s="1" t="s">
        <v>7</v>
      </c>
      <c r="K10" s="2"/>
      <c r="N10" s="44" t="str">
        <f>IF(R35="","-",R35)</f>
        <v>-</v>
      </c>
      <c r="O10" s="44"/>
      <c r="P10" s="44"/>
      <c r="Q10" s="44"/>
      <c r="R10" s="44"/>
      <c r="S10" s="10"/>
      <c r="W10" s="2"/>
    </row>
    <row r="11" spans="1:23" ht="2.4" customHeight="1" x14ac:dyDescent="0.25">
      <c r="A11" s="2"/>
      <c r="G11" s="13"/>
      <c r="K11" s="2"/>
      <c r="N11" s="44"/>
      <c r="O11" s="44"/>
      <c r="P11" s="44"/>
      <c r="Q11" s="44"/>
      <c r="R11" s="44"/>
      <c r="S11" s="10"/>
      <c r="W11" s="2"/>
    </row>
    <row r="12" spans="1:23" ht="16.8" customHeight="1" x14ac:dyDescent="0.25">
      <c r="A12" s="2"/>
      <c r="D12" s="62"/>
      <c r="E12" s="63"/>
      <c r="F12" s="64"/>
      <c r="G12" s="13"/>
      <c r="I12" s="37"/>
      <c r="K12" s="2"/>
      <c r="N12" s="44"/>
      <c r="O12" s="44"/>
      <c r="P12" s="44"/>
      <c r="Q12" s="44"/>
      <c r="R12" s="44"/>
      <c r="S12" s="10"/>
      <c r="W12" s="2"/>
    </row>
    <row r="13" spans="1:23" ht="9" customHeight="1" x14ac:dyDescent="0.25">
      <c r="A13" s="2"/>
      <c r="K13" s="2"/>
      <c r="N13" s="10"/>
      <c r="O13" s="10"/>
      <c r="P13" s="10"/>
      <c r="Q13" s="10"/>
      <c r="R13" s="10"/>
      <c r="S13" s="10"/>
      <c r="W13" s="2"/>
    </row>
    <row r="14" spans="1:23" ht="9" customHeight="1" x14ac:dyDescent="0.25">
      <c r="A14" s="2"/>
      <c r="C14" s="12"/>
      <c r="D14" s="12"/>
      <c r="E14" s="12"/>
      <c r="F14" s="12"/>
      <c r="G14" s="12"/>
      <c r="H14" s="12"/>
      <c r="I14" s="12"/>
      <c r="K14" s="2"/>
      <c r="W14" s="2"/>
    </row>
    <row r="15" spans="1:23" ht="20.399999999999999" customHeight="1" x14ac:dyDescent="0.25">
      <c r="A15" s="2"/>
      <c r="D15" s="71" t="s">
        <v>8</v>
      </c>
      <c r="E15" s="71"/>
      <c r="F15" s="71"/>
      <c r="I15" s="4" t="s">
        <v>11</v>
      </c>
      <c r="K15" s="2"/>
      <c r="M15" s="45" t="s">
        <v>24</v>
      </c>
      <c r="N15" s="46"/>
      <c r="O15" s="46"/>
      <c r="P15" s="46"/>
      <c r="Q15" s="47" t="s">
        <v>25</v>
      </c>
      <c r="R15" s="47"/>
      <c r="S15" s="47"/>
      <c r="T15" s="48" t="s">
        <v>23</v>
      </c>
      <c r="U15" s="49"/>
      <c r="W15" s="2"/>
    </row>
    <row r="16" spans="1:23" ht="2.4" customHeight="1" x14ac:dyDescent="0.25">
      <c r="A16" s="2"/>
      <c r="K16" s="2"/>
      <c r="M16" s="24"/>
      <c r="N16" s="22"/>
      <c r="O16" s="22"/>
      <c r="P16" s="22"/>
      <c r="Q16" s="23"/>
      <c r="R16" s="23"/>
      <c r="S16" s="23"/>
      <c r="T16" s="29"/>
      <c r="U16" s="30"/>
      <c r="W16" s="2"/>
    </row>
    <row r="17" spans="1:23" ht="13.8" customHeight="1" x14ac:dyDescent="0.25">
      <c r="A17" s="2"/>
      <c r="D17" s="3" t="s">
        <v>9</v>
      </c>
      <c r="E17" s="3"/>
      <c r="F17" s="3" t="s">
        <v>10</v>
      </c>
      <c r="I17" s="65"/>
      <c r="K17" s="2"/>
      <c r="M17" s="50" t="s">
        <v>30</v>
      </c>
      <c r="N17" s="51"/>
      <c r="O17" s="51"/>
      <c r="P17" s="51"/>
      <c r="Q17" s="51" t="str">
        <f>IF(D12="","",D12)</f>
        <v/>
      </c>
      <c r="R17" s="51"/>
      <c r="S17" s="51"/>
      <c r="T17" s="54" t="str">
        <f>IF(D12="","",IF(D12="Quarto",1,IF(D12="Sala",1.03,IF(D12="Escritório",1.05,IF(D12="Loja",1.08,IF(D12="Cozinha",1.1))))))</f>
        <v/>
      </c>
      <c r="U17" s="55"/>
      <c r="W17" s="2"/>
    </row>
    <row r="18" spans="1:23" ht="2.4" customHeight="1" x14ac:dyDescent="0.25">
      <c r="A18" s="2"/>
      <c r="I18" s="66"/>
      <c r="K18" s="2"/>
      <c r="M18" s="52"/>
      <c r="N18" s="53"/>
      <c r="O18" s="53"/>
      <c r="P18" s="53"/>
      <c r="Q18" s="53"/>
      <c r="R18" s="53"/>
      <c r="S18" s="53"/>
      <c r="T18" s="56"/>
      <c r="U18" s="57"/>
      <c r="W18" s="2"/>
    </row>
    <row r="19" spans="1:23" ht="16.8" customHeight="1" x14ac:dyDescent="0.25">
      <c r="A19" s="2"/>
      <c r="D19" s="38"/>
      <c r="E19" s="11"/>
      <c r="F19" s="38"/>
      <c r="H19" s="4" t="s">
        <v>3</v>
      </c>
      <c r="I19" s="67"/>
      <c r="K19" s="2"/>
      <c r="M19" s="85" t="s">
        <v>31</v>
      </c>
      <c r="N19" s="86"/>
      <c r="O19" s="86"/>
      <c r="P19" s="86"/>
      <c r="Q19" s="86" t="str">
        <f>IF(AND(D19="",F19="",I17=""),"",IF(AND(D19="",F19="",I17&lt;&gt;""),I17,D19*F19)&amp;" m² x 600")</f>
        <v/>
      </c>
      <c r="R19" s="86"/>
      <c r="S19" s="86"/>
      <c r="T19" s="79" t="str">
        <f>IFERROR(IF(AND(D19="",F19="",I17=""),"",IF(AND(D19="",F19="",I17&lt;&gt;""),I17,D19*F19))*600,"")</f>
        <v/>
      </c>
      <c r="U19" s="80"/>
      <c r="W19" s="2"/>
    </row>
    <row r="20" spans="1:23" ht="9" customHeight="1" x14ac:dyDescent="0.25">
      <c r="A20" s="2"/>
      <c r="K20" s="2"/>
      <c r="M20" s="85" t="s">
        <v>32</v>
      </c>
      <c r="N20" s="86"/>
      <c r="O20" s="86"/>
      <c r="P20" s="86"/>
      <c r="Q20" s="86" t="str">
        <f>IF(I12="","",I12)</f>
        <v/>
      </c>
      <c r="R20" s="86"/>
      <c r="S20" s="86"/>
      <c r="T20" s="91" t="str">
        <f>IF(I12="","",IF(Q20="Sem incidência direta",1,IF(Q20="Sol pela manhã",1.05,IF(Q20="Sol à tarde",1.1,IF(Q20="Sol o dia todo",1.15)))))</f>
        <v/>
      </c>
      <c r="U20" s="92"/>
      <c r="W20" s="2"/>
    </row>
    <row r="21" spans="1:23" ht="9" customHeight="1" x14ac:dyDescent="0.25">
      <c r="A21" s="2"/>
      <c r="C21" s="12"/>
      <c r="D21" s="12"/>
      <c r="E21" s="12"/>
      <c r="F21" s="12"/>
      <c r="G21" s="12"/>
      <c r="H21" s="12"/>
      <c r="I21" s="12"/>
      <c r="K21" s="2"/>
      <c r="M21" s="85"/>
      <c r="N21" s="86"/>
      <c r="O21" s="86"/>
      <c r="P21" s="86"/>
      <c r="Q21" s="86"/>
      <c r="R21" s="86"/>
      <c r="S21" s="86"/>
      <c r="T21" s="56"/>
      <c r="U21" s="57"/>
      <c r="W21" s="2"/>
    </row>
    <row r="22" spans="1:23" ht="20.399999999999999" customHeight="1" x14ac:dyDescent="0.25">
      <c r="A22" s="2"/>
      <c r="D22" s="1" t="s">
        <v>12</v>
      </c>
      <c r="G22" s="13"/>
      <c r="I22" s="1" t="s">
        <v>2</v>
      </c>
      <c r="K22" s="2"/>
      <c r="M22" s="85" t="s">
        <v>33</v>
      </c>
      <c r="N22" s="86"/>
      <c r="O22" s="86"/>
      <c r="P22" s="86"/>
      <c r="Q22" s="86" t="str">
        <f>IF(D24="","",D24&amp;" pessoa(s) x 600")</f>
        <v/>
      </c>
      <c r="R22" s="86"/>
      <c r="S22" s="86"/>
      <c r="T22" s="79" t="str">
        <f>IF(D24="","",D24*600)</f>
        <v/>
      </c>
      <c r="U22" s="80"/>
      <c r="W22" s="2"/>
    </row>
    <row r="23" spans="1:23" ht="2.4" customHeight="1" x14ac:dyDescent="0.25">
      <c r="A23" s="2"/>
      <c r="G23" s="13"/>
      <c r="K23" s="2"/>
      <c r="M23" s="85" t="s">
        <v>34</v>
      </c>
      <c r="N23" s="86"/>
      <c r="O23" s="86"/>
      <c r="P23" s="86"/>
      <c r="Q23" s="73" t="str">
        <f>IF(I24="","",I24&amp;" janela(s) x 500")</f>
        <v/>
      </c>
      <c r="R23" s="73"/>
      <c r="S23" s="73"/>
      <c r="T23" s="87" t="str">
        <f>IF(I24="","",I24*500)</f>
        <v/>
      </c>
      <c r="U23" s="88"/>
      <c r="W23" s="2"/>
    </row>
    <row r="24" spans="1:23" ht="16.8" customHeight="1" x14ac:dyDescent="0.25">
      <c r="A24" s="2"/>
      <c r="D24" s="68"/>
      <c r="E24" s="69"/>
      <c r="F24" s="70"/>
      <c r="G24" s="14"/>
      <c r="H24" s="6"/>
      <c r="I24" s="38"/>
      <c r="K24" s="2"/>
      <c r="M24" s="85"/>
      <c r="N24" s="86"/>
      <c r="O24" s="86"/>
      <c r="P24" s="86"/>
      <c r="Q24" s="53"/>
      <c r="R24" s="53"/>
      <c r="S24" s="53"/>
      <c r="T24" s="89"/>
      <c r="U24" s="90"/>
      <c r="W24" s="2"/>
    </row>
    <row r="25" spans="1:23" ht="9" customHeight="1" x14ac:dyDescent="0.25">
      <c r="A25" s="2"/>
      <c r="K25" s="2"/>
      <c r="M25" s="72" t="s">
        <v>35</v>
      </c>
      <c r="N25" s="73"/>
      <c r="O25" s="73"/>
      <c r="P25" s="73"/>
      <c r="Q25" s="25"/>
      <c r="R25" s="15"/>
      <c r="S25" s="15"/>
      <c r="T25" s="31"/>
      <c r="U25" s="32"/>
      <c r="W25" s="2"/>
    </row>
    <row r="26" spans="1:23" ht="9" customHeight="1" x14ac:dyDescent="0.25">
      <c r="A26" s="2"/>
      <c r="C26" s="12"/>
      <c r="D26" s="12"/>
      <c r="E26" s="12"/>
      <c r="F26" s="12"/>
      <c r="G26" s="12"/>
      <c r="H26" s="12"/>
      <c r="I26" s="12"/>
      <c r="K26" s="2"/>
      <c r="M26" s="74"/>
      <c r="N26" s="75"/>
      <c r="O26" s="75"/>
      <c r="P26" s="75"/>
      <c r="Q26" s="16"/>
      <c r="R26" s="16"/>
      <c r="S26" s="16"/>
      <c r="T26" s="33"/>
      <c r="U26" s="34"/>
      <c r="W26" s="2"/>
    </row>
    <row r="27" spans="1:23" ht="20.399999999999999" customHeight="1" x14ac:dyDescent="0.25">
      <c r="A27" s="2"/>
      <c r="D27" s="1" t="s">
        <v>13</v>
      </c>
      <c r="K27" s="2"/>
      <c r="M27" s="17"/>
      <c r="N27" s="16" t="s">
        <v>0</v>
      </c>
      <c r="O27" s="16"/>
      <c r="P27" s="16"/>
      <c r="Q27" s="75" t="str">
        <f>IF(I31="","",I31&amp; " und. x 200")</f>
        <v/>
      </c>
      <c r="R27" s="75"/>
      <c r="S27" s="75"/>
      <c r="T27" s="40" t="str">
        <f>IF(I31="","",I31*200)</f>
        <v/>
      </c>
      <c r="U27" s="41"/>
      <c r="W27" s="2"/>
    </row>
    <row r="28" spans="1:23" ht="2.4" customHeight="1" x14ac:dyDescent="0.25">
      <c r="A28" s="2"/>
      <c r="K28" s="2"/>
      <c r="M28" s="17"/>
      <c r="N28" s="18"/>
      <c r="O28" s="18"/>
      <c r="P28" s="18"/>
      <c r="Q28" s="18"/>
      <c r="R28" s="18"/>
      <c r="S28" s="18"/>
      <c r="T28" s="36"/>
      <c r="U28" s="35"/>
      <c r="W28" s="2"/>
    </row>
    <row r="29" spans="1:23" x14ac:dyDescent="0.25">
      <c r="A29" s="2"/>
      <c r="D29" s="78" t="s">
        <v>14</v>
      </c>
      <c r="E29" s="78"/>
      <c r="F29" s="78"/>
      <c r="G29" s="78"/>
      <c r="H29" s="78"/>
      <c r="I29" s="6" t="s">
        <v>15</v>
      </c>
      <c r="K29" s="2"/>
      <c r="M29" s="17"/>
      <c r="N29" s="16" t="s">
        <v>26</v>
      </c>
      <c r="O29" s="16"/>
      <c r="P29" s="16"/>
      <c r="Q29" s="75" t="str">
        <f>IF(I32="","",I32&amp; " und. x 400")</f>
        <v/>
      </c>
      <c r="R29" s="75"/>
      <c r="S29" s="75"/>
      <c r="T29" s="40" t="str">
        <f>IF(I32="","",I32*400)</f>
        <v/>
      </c>
      <c r="U29" s="41"/>
      <c r="W29" s="2"/>
    </row>
    <row r="30" spans="1:23" ht="4.2" customHeight="1" x14ac:dyDescent="0.25">
      <c r="A30" s="2"/>
      <c r="K30" s="2"/>
      <c r="M30" s="17"/>
      <c r="N30" s="16"/>
      <c r="O30" s="16"/>
      <c r="P30" s="16"/>
      <c r="Q30" s="75"/>
      <c r="R30" s="75"/>
      <c r="S30" s="75"/>
      <c r="T30" s="33"/>
      <c r="U30" s="34"/>
      <c r="W30" s="2"/>
    </row>
    <row r="31" spans="1:23" ht="20.399999999999999" customHeight="1" x14ac:dyDescent="0.25">
      <c r="A31" s="2"/>
      <c r="C31" s="8"/>
      <c r="D31" s="76" t="s">
        <v>0</v>
      </c>
      <c r="E31" s="77"/>
      <c r="F31" s="77"/>
      <c r="G31" s="77"/>
      <c r="H31" s="77"/>
      <c r="I31" s="39"/>
      <c r="K31" s="2"/>
      <c r="M31" s="17"/>
      <c r="N31" s="16" t="s">
        <v>1</v>
      </c>
      <c r="O31" s="16"/>
      <c r="P31" s="16"/>
      <c r="Q31" s="16" t="str">
        <f>IF(I33="","",I33&amp; " und. x 100")</f>
        <v/>
      </c>
      <c r="R31" s="16"/>
      <c r="S31" s="16"/>
      <c r="T31" s="40" t="str">
        <f>IF(I33="","",I33*100)</f>
        <v/>
      </c>
      <c r="U31" s="41"/>
      <c r="W31" s="2"/>
    </row>
    <row r="32" spans="1:23" ht="20.399999999999999" customHeight="1" x14ac:dyDescent="0.25">
      <c r="A32" s="2"/>
      <c r="C32" s="8"/>
      <c r="D32" s="76" t="s">
        <v>16</v>
      </c>
      <c r="E32" s="77"/>
      <c r="F32" s="77"/>
      <c r="G32" s="77"/>
      <c r="H32" s="77"/>
      <c r="I32" s="39"/>
      <c r="K32" s="2"/>
      <c r="M32" s="17"/>
      <c r="N32" s="16" t="s">
        <v>17</v>
      </c>
      <c r="O32" s="16"/>
      <c r="P32" s="16"/>
      <c r="Q32" s="16" t="str">
        <f>IF(I34="","",I34&amp; " und. x 800")</f>
        <v/>
      </c>
      <c r="R32" s="16"/>
      <c r="S32" s="16"/>
      <c r="T32" s="40" t="str">
        <f>IF(I34="","",I34*800)</f>
        <v/>
      </c>
      <c r="U32" s="41"/>
      <c r="W32" s="2"/>
    </row>
    <row r="33" spans="1:23" ht="20.399999999999999" customHeight="1" x14ac:dyDescent="0.25">
      <c r="A33" s="2"/>
      <c r="C33" s="8"/>
      <c r="D33" s="76" t="s">
        <v>1</v>
      </c>
      <c r="E33" s="77"/>
      <c r="F33" s="77"/>
      <c r="G33" s="77"/>
      <c r="H33" s="77"/>
      <c r="I33" s="39"/>
      <c r="K33" s="2"/>
      <c r="M33" s="17"/>
      <c r="N33" s="16" t="s">
        <v>18</v>
      </c>
      <c r="O33" s="16"/>
      <c r="P33" s="16"/>
      <c r="Q33" s="16" t="str">
        <f>IF(I35="","",I35&amp; " und. x 600")</f>
        <v/>
      </c>
      <c r="R33" s="16"/>
      <c r="S33" s="16"/>
      <c r="T33" s="42" t="str">
        <f>IF(I35="","",I35*600)</f>
        <v/>
      </c>
      <c r="U33" s="43"/>
      <c r="W33" s="2"/>
    </row>
    <row r="34" spans="1:23" ht="20.399999999999999" customHeight="1" x14ac:dyDescent="0.25">
      <c r="A34" s="2"/>
      <c r="C34" s="8"/>
      <c r="D34" s="76" t="s">
        <v>17</v>
      </c>
      <c r="E34" s="77"/>
      <c r="F34" s="77"/>
      <c r="G34" s="77"/>
      <c r="H34" s="77"/>
      <c r="I34" s="39"/>
      <c r="K34" s="2"/>
      <c r="M34" s="19" t="s">
        <v>28</v>
      </c>
      <c r="N34" s="20"/>
      <c r="O34" s="20"/>
      <c r="P34" s="20"/>
      <c r="Q34" s="20"/>
      <c r="R34" s="20"/>
      <c r="S34" s="20"/>
      <c r="T34" s="28" t="str">
        <f>IFERROR(T19*T17*T20+SUM(T22:U33),"-")</f>
        <v>-</v>
      </c>
      <c r="U34" s="21" t="s">
        <v>23</v>
      </c>
      <c r="W34" s="2"/>
    </row>
    <row r="35" spans="1:23" ht="20.399999999999999" customHeight="1" x14ac:dyDescent="0.25">
      <c r="A35" s="2"/>
      <c r="C35" s="8"/>
      <c r="D35" s="76" t="s">
        <v>18</v>
      </c>
      <c r="E35" s="77"/>
      <c r="F35" s="77"/>
      <c r="G35" s="77"/>
      <c r="H35" s="77"/>
      <c r="I35" s="39"/>
      <c r="K35" s="2"/>
      <c r="M35" s="81" t="s">
        <v>29</v>
      </c>
      <c r="N35" s="82"/>
      <c r="O35" s="82"/>
      <c r="P35" s="82"/>
      <c r="Q35" s="82"/>
      <c r="R35" s="83" t="str">
        <f>IF(T34="-","-",IF(T34=0,"",IF(T34&lt;=7500,"7500 BTUs",IF(T34&lt;=9000,"9000 BTUs",IF(T34&lt;=12000,"12000 BTUs",IF(T34&lt;=18000,"18000 BTUs",IF(T34&lt;=22000,"22000 BTUs",IF(T34&lt;=24000,"24000 BTUs",IF(T34&lt;=30000,"30000 BTUs",IF(T34&lt;=36000,"36000 BTUs",IF(T34&lt;=48000,"48000 BTUs",IF(T34&lt;=60000,"60000 BTUs","Dimensionamento Técnico"))))))))))))</f>
        <v>-</v>
      </c>
      <c r="S35" s="83"/>
      <c r="T35" s="83"/>
      <c r="U35" s="84"/>
      <c r="W35" s="2"/>
    </row>
    <row r="36" spans="1:23" ht="9" customHeight="1" x14ac:dyDescent="0.25">
      <c r="A36" s="2"/>
      <c r="D36" s="5"/>
      <c r="E36" s="5"/>
      <c r="F36" s="5"/>
      <c r="G36" s="5"/>
      <c r="H36" s="5"/>
      <c r="K36" s="2"/>
      <c r="W36" s="2"/>
    </row>
    <row r="37" spans="1:2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</sheetData>
  <sheetProtection algorithmName="SHA-512" hashValue="EtxQ6XAnTwy8fDrueqcj1vJjagc4WI5IQ2Mr4wfdFeeoO4nUB4F46be9iuBBRu9M+mpY0jtFfZeP15x19qJPqA==" saltValue="fi+uxJUniYLBzFxLUof3/w==" spinCount="100000" sheet="1" objects="1" scenarios="1" selectLockedCells="1"/>
  <mergeCells count="45">
    <mergeCell ref="T22:U22"/>
    <mergeCell ref="T19:U19"/>
    <mergeCell ref="M35:Q35"/>
    <mergeCell ref="R35:U35"/>
    <mergeCell ref="M19:P19"/>
    <mergeCell ref="Q19:S19"/>
    <mergeCell ref="M20:P21"/>
    <mergeCell ref="M22:P22"/>
    <mergeCell ref="M23:P24"/>
    <mergeCell ref="T23:U24"/>
    <mergeCell ref="T20:U21"/>
    <mergeCell ref="Q20:S21"/>
    <mergeCell ref="Q22:S22"/>
    <mergeCell ref="Q27:S27"/>
    <mergeCell ref="Q29:S30"/>
    <mergeCell ref="Q23:S24"/>
    <mergeCell ref="M25:P26"/>
    <mergeCell ref="D35:H35"/>
    <mergeCell ref="D29:H29"/>
    <mergeCell ref="D31:H31"/>
    <mergeCell ref="D32:H32"/>
    <mergeCell ref="D33:H33"/>
    <mergeCell ref="D34:H34"/>
    <mergeCell ref="D12:F12"/>
    <mergeCell ref="I17:I19"/>
    <mergeCell ref="D24:F24"/>
    <mergeCell ref="D15:F15"/>
    <mergeCell ref="D10:F10"/>
    <mergeCell ref="D1:N1"/>
    <mergeCell ref="D2:N2"/>
    <mergeCell ref="N7:Q7"/>
    <mergeCell ref="D7:H7"/>
    <mergeCell ref="T1:W3"/>
    <mergeCell ref="N10:R12"/>
    <mergeCell ref="M15:P15"/>
    <mergeCell ref="Q15:S15"/>
    <mergeCell ref="T15:U15"/>
    <mergeCell ref="M17:P18"/>
    <mergeCell ref="Q17:S18"/>
    <mergeCell ref="T17:U18"/>
    <mergeCell ref="T27:U27"/>
    <mergeCell ref="T29:U29"/>
    <mergeCell ref="T31:U31"/>
    <mergeCell ref="T32:U32"/>
    <mergeCell ref="T33:U33"/>
  </mergeCells>
  <dataValidations count="2">
    <dataValidation type="list" allowBlank="1" showInputMessage="1" showErrorMessage="1" sqref="D12:F12" xr:uid="{E2209C17-8516-4B77-A100-3CB46ECCBCF1}">
      <formula1>"Quarto, Sala, Escritório, Loja, Cozinha"</formula1>
    </dataValidation>
    <dataValidation type="list" allowBlank="1" showInputMessage="1" showErrorMessage="1" sqref="I12" xr:uid="{B4B9CE60-6A50-4606-8D5C-C09AF1F261ED}">
      <formula1>"Sem incidência direta, Sol pela manhã, Sol à tarde, Sol o dia todo"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DC3F-D5D9-4619-BFB9-182B8FF85E97}">
  <sheetPr>
    <pageSetUpPr fitToPage="1"/>
  </sheetPr>
  <dimension ref="A1:N71"/>
  <sheetViews>
    <sheetView showGridLines="0" workbookViewId="0">
      <selection activeCell="P9" sqref="P9"/>
    </sheetView>
  </sheetViews>
  <sheetFormatPr defaultRowHeight="13.8" x14ac:dyDescent="0.25"/>
  <sheetData>
    <row r="1" spans="1:14" x14ac:dyDescent="0.25">
      <c r="A1" s="137" t="s">
        <v>36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ht="4.2" customHeight="1" x14ac:dyDescent="0.25"/>
    <row r="4" spans="1:14" x14ac:dyDescent="0.25">
      <c r="A4" s="93" t="s">
        <v>37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5"/>
    </row>
    <row r="5" spans="1:14" x14ac:dyDescent="0.25">
      <c r="A5" s="96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8"/>
    </row>
    <row r="6" spans="1:14" x14ac:dyDescent="0.25">
      <c r="A6" s="96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</row>
    <row r="7" spans="1:14" ht="18.600000000000001" customHeight="1" x14ac:dyDescent="0.25">
      <c r="A7" s="99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</row>
    <row r="8" spans="1:14" ht="4.2" customHeight="1" x14ac:dyDescent="0.25"/>
    <row r="9" spans="1:14" x14ac:dyDescent="0.25">
      <c r="A9" s="111" t="s">
        <v>38</v>
      </c>
      <c r="B9" s="111"/>
      <c r="C9" s="111"/>
      <c r="D9" s="111"/>
      <c r="E9" s="111"/>
      <c r="F9" s="112"/>
      <c r="G9" s="112"/>
      <c r="H9" s="112"/>
    </row>
    <row r="10" spans="1:14" x14ac:dyDescent="0.25">
      <c r="A10" s="102" t="s">
        <v>39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4"/>
    </row>
    <row r="11" spans="1:14" ht="16.2" customHeight="1" x14ac:dyDescent="0.25">
      <c r="A11" s="108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10"/>
    </row>
    <row r="12" spans="1:14" ht="4.2" customHeight="1" x14ac:dyDescent="0.25"/>
    <row r="13" spans="1:14" x14ac:dyDescent="0.25">
      <c r="A13" s="111" t="s">
        <v>40</v>
      </c>
      <c r="B13" s="111"/>
      <c r="C13" s="111"/>
      <c r="D13" s="111"/>
      <c r="E13" s="111"/>
      <c r="F13" s="112"/>
      <c r="G13" s="112"/>
      <c r="H13" s="112"/>
    </row>
    <row r="14" spans="1:14" s="26" customFormat="1" ht="16.2" customHeight="1" x14ac:dyDescent="0.25">
      <c r="A14" s="138" t="s">
        <v>41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6"/>
    </row>
    <row r="15" spans="1:14" ht="4.2" customHeight="1" x14ac:dyDescent="0.25"/>
    <row r="16" spans="1:14" x14ac:dyDescent="0.25">
      <c r="A16" s="111" t="s">
        <v>42</v>
      </c>
      <c r="B16" s="111"/>
      <c r="C16" s="111"/>
      <c r="D16" s="111"/>
      <c r="E16" s="111"/>
      <c r="F16" s="112"/>
      <c r="G16" s="112"/>
      <c r="H16" s="112"/>
    </row>
    <row r="17" spans="1:14" x14ac:dyDescent="0.25">
      <c r="A17" s="125" t="s">
        <v>43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7"/>
    </row>
    <row r="18" spans="1:14" x14ac:dyDescent="0.25">
      <c r="A18" s="128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30"/>
    </row>
    <row r="19" spans="1:14" x14ac:dyDescent="0.25">
      <c r="A19" s="131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3"/>
    </row>
    <row r="20" spans="1:14" ht="4.2" customHeight="1" x14ac:dyDescent="0.25"/>
    <row r="21" spans="1:14" x14ac:dyDescent="0.25">
      <c r="A21" s="111" t="s">
        <v>44</v>
      </c>
      <c r="B21" s="111"/>
      <c r="C21" s="111"/>
      <c r="D21" s="111"/>
      <c r="E21" s="111"/>
      <c r="F21" s="112"/>
      <c r="G21" s="112"/>
      <c r="H21" s="112"/>
    </row>
    <row r="22" spans="1:14" ht="15.6" customHeight="1" x14ac:dyDescent="0.25">
      <c r="A22" s="134" t="s">
        <v>47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6"/>
    </row>
    <row r="23" spans="1:14" ht="4.2" customHeight="1" x14ac:dyDescent="0.25"/>
    <row r="24" spans="1:14" x14ac:dyDescent="0.25">
      <c r="A24" s="111" t="s">
        <v>45</v>
      </c>
      <c r="B24" s="111"/>
      <c r="C24" s="111"/>
      <c r="D24" s="111"/>
      <c r="E24" s="111"/>
      <c r="F24" s="27"/>
      <c r="G24" s="27"/>
      <c r="H24" s="27"/>
    </row>
    <row r="25" spans="1:14" ht="15.6" customHeight="1" x14ac:dyDescent="0.25">
      <c r="A25" s="134" t="s">
        <v>46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6"/>
    </row>
    <row r="26" spans="1:14" ht="4.2" customHeight="1" x14ac:dyDescent="0.25"/>
    <row r="27" spans="1:14" x14ac:dyDescent="0.25">
      <c r="A27" s="111" t="s">
        <v>48</v>
      </c>
      <c r="B27" s="111"/>
      <c r="C27" s="111"/>
      <c r="D27" s="111"/>
      <c r="E27" s="111"/>
      <c r="F27" s="27"/>
      <c r="G27" s="27"/>
      <c r="H27" s="27"/>
    </row>
    <row r="28" spans="1:14" x14ac:dyDescent="0.25">
      <c r="A28" s="102" t="s">
        <v>49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4"/>
    </row>
    <row r="29" spans="1:14" x14ac:dyDescent="0.25">
      <c r="A29" s="105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7"/>
    </row>
    <row r="30" spans="1:14" ht="16.8" customHeight="1" x14ac:dyDescent="0.25">
      <c r="A30" s="108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10"/>
    </row>
    <row r="31" spans="1:14" ht="4.2" customHeight="1" x14ac:dyDescent="0.25"/>
    <row r="32" spans="1:14" ht="18.600000000000001" customHeight="1" x14ac:dyDescent="0.25">
      <c r="A32" s="113" t="s">
        <v>50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</row>
    <row r="33" spans="1:14" ht="13.8" customHeight="1" x14ac:dyDescent="0.25">
      <c r="A33" s="102" t="s">
        <v>51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</row>
    <row r="34" spans="1:14" x14ac:dyDescent="0.25">
      <c r="A34" s="116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8"/>
    </row>
    <row r="35" spans="1:14" x14ac:dyDescent="0.25">
      <c r="A35" s="116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8"/>
    </row>
    <row r="36" spans="1:14" x14ac:dyDescent="0.25">
      <c r="A36" s="116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8"/>
    </row>
    <row r="37" spans="1:14" x14ac:dyDescent="0.25">
      <c r="A37" s="116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8"/>
    </row>
    <row r="38" spans="1:14" x14ac:dyDescent="0.25">
      <c r="A38" s="116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8"/>
    </row>
    <row r="39" spans="1:14" x14ac:dyDescent="0.25">
      <c r="A39" s="116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8"/>
    </row>
    <row r="40" spans="1:14" x14ac:dyDescent="0.25">
      <c r="A40" s="116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8"/>
    </row>
    <row r="41" spans="1:14" x14ac:dyDescent="0.25">
      <c r="A41" s="116"/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8"/>
    </row>
    <row r="42" spans="1:14" x14ac:dyDescent="0.25">
      <c r="A42" s="116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8"/>
    </row>
    <row r="43" spans="1:14" x14ac:dyDescent="0.25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8"/>
    </row>
    <row r="44" spans="1:14" x14ac:dyDescent="0.25">
      <c r="A44" s="11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8"/>
    </row>
    <row r="45" spans="1:14" x14ac:dyDescent="0.25">
      <c r="A45" s="11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8"/>
    </row>
    <row r="46" spans="1:14" x14ac:dyDescent="0.25">
      <c r="A46" s="116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8"/>
    </row>
    <row r="47" spans="1:14" x14ac:dyDescent="0.25">
      <c r="A47" s="116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8"/>
    </row>
    <row r="48" spans="1:14" x14ac:dyDescent="0.25">
      <c r="A48" s="116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8"/>
    </row>
    <row r="49" spans="1:14" x14ac:dyDescent="0.25">
      <c r="A49" s="116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8"/>
    </row>
    <row r="50" spans="1:14" x14ac:dyDescent="0.25">
      <c r="A50" s="116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8"/>
    </row>
    <row r="51" spans="1:14" x14ac:dyDescent="0.25">
      <c r="A51" s="119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1"/>
    </row>
    <row r="52" spans="1:14" ht="6.6" customHeight="1" x14ac:dyDescent="0.25"/>
    <row r="53" spans="1:14" ht="14.4" customHeight="1" x14ac:dyDescent="0.25">
      <c r="A53" s="122" t="s">
        <v>52</v>
      </c>
      <c r="B53" s="122"/>
      <c r="C53" s="122"/>
      <c r="D53" s="122"/>
      <c r="E53" s="122"/>
    </row>
    <row r="54" spans="1:14" x14ac:dyDescent="0.25">
      <c r="A54" s="102" t="s">
        <v>53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4"/>
    </row>
    <row r="55" spans="1:14" x14ac:dyDescent="0.25">
      <c r="A55" s="105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7"/>
    </row>
    <row r="56" spans="1:14" x14ac:dyDescent="0.25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7"/>
    </row>
    <row r="57" spans="1:14" x14ac:dyDescent="0.25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7"/>
    </row>
    <row r="58" spans="1:14" x14ac:dyDescent="0.25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7"/>
    </row>
    <row r="59" spans="1:14" x14ac:dyDescent="0.25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10"/>
    </row>
    <row r="60" spans="1:14" ht="6.6" customHeight="1" x14ac:dyDescent="0.25"/>
    <row r="61" spans="1:14" x14ac:dyDescent="0.25">
      <c r="A61" s="123" t="s">
        <v>56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</row>
    <row r="62" spans="1:14" x14ac:dyDescent="0.25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</row>
    <row r="63" spans="1:14" x14ac:dyDescent="0.25">
      <c r="A63" s="123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</row>
    <row r="64" spans="1:14" x14ac:dyDescent="0.25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</row>
    <row r="65" spans="1:14" x14ac:dyDescent="0.25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</row>
    <row r="66" spans="1:14" ht="4.8" customHeight="1" x14ac:dyDescent="0.25"/>
    <row r="67" spans="1:14" ht="16.8" customHeight="1" x14ac:dyDescent="0.25">
      <c r="A67" s="124" t="s">
        <v>54</v>
      </c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</row>
    <row r="68" spans="1:14" x14ac:dyDescent="0.25">
      <c r="A68" s="93" t="s">
        <v>55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5"/>
    </row>
    <row r="69" spans="1:14" x14ac:dyDescent="0.25">
      <c r="A69" s="96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</row>
    <row r="70" spans="1:14" x14ac:dyDescent="0.25">
      <c r="A70" s="96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</row>
    <row r="71" spans="1:14" ht="22.8" customHeight="1" x14ac:dyDescent="0.25">
      <c r="A71" s="99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1"/>
    </row>
  </sheetData>
  <sheetProtection algorithmName="SHA-512" hashValue="eVEpJ3HhEM5Z3GJ0ncAbBxNQyE4nQcT5uQzgvXFj+HpjysW0ztkuwWyrSPbOwUSilPaLtvjazvBXxAYwS+5gYA==" saltValue="4BONZKaxmIgr9kES52XGUQ==" spinCount="100000" sheet="1" objects="1" scenarios="1"/>
  <mergeCells count="25">
    <mergeCell ref="A1:N2"/>
    <mergeCell ref="A4:N7"/>
    <mergeCell ref="A10:N11"/>
    <mergeCell ref="A14:N14"/>
    <mergeCell ref="A13:E13"/>
    <mergeCell ref="F13:H13"/>
    <mergeCell ref="A9:E9"/>
    <mergeCell ref="F9:H9"/>
    <mergeCell ref="A17:N19"/>
    <mergeCell ref="A22:N22"/>
    <mergeCell ref="A25:N25"/>
    <mergeCell ref="A16:E16"/>
    <mergeCell ref="F16:H16"/>
    <mergeCell ref="A68:N71"/>
    <mergeCell ref="A28:N30"/>
    <mergeCell ref="A27:E27"/>
    <mergeCell ref="A21:E21"/>
    <mergeCell ref="F21:H21"/>
    <mergeCell ref="A24:E24"/>
    <mergeCell ref="A32:N32"/>
    <mergeCell ref="A33:N51"/>
    <mergeCell ref="A53:E53"/>
    <mergeCell ref="A54:N59"/>
    <mergeCell ref="A61:N65"/>
    <mergeCell ref="A67:N67"/>
  </mergeCells>
  <pageMargins left="0.31496062992125984" right="0.31496062992125984" top="0.39370078740157483" bottom="0.3937007874015748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Calculadora BTUs</vt:lpstr>
      <vt:lpstr>Intruções</vt:lpstr>
      <vt:lpstr>'Calculadora BTUs'!Area_de_impressao</vt:lpstr>
      <vt:lpstr>Intruções!Area_de_impressao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2026-07-30T13:34:18Z</cp:lastPrinted>
  <dcterms:created xsi:type="dcterms:W3CDTF">2026-07-27T19:13:43Z</dcterms:created>
  <dcterms:modified xsi:type="dcterms:W3CDTF">2026-07-30T14:01:22Z</dcterms:modified>
</cp:coreProperties>
</file>