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xWindow="0" yWindow="0" windowWidth="20490" windowHeight="7755" tabRatio="385"/>
  </bookViews>
  <sheets>
    <sheet name="Plan1" sheetId="1" r:id="rId1"/>
    <sheet name="Plan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9" i="2" l="1"/>
  <c r="N80" i="2" l="1"/>
  <c r="N76" i="2"/>
  <c r="N77" i="2"/>
  <c r="N78" i="2"/>
  <c r="N75" i="2"/>
  <c r="I76" i="2" l="1"/>
  <c r="I77" i="2"/>
  <c r="I78" i="2"/>
  <c r="I75" i="2"/>
  <c r="H76" i="2"/>
  <c r="J76" i="2" s="1"/>
  <c r="H77" i="2"/>
  <c r="J77" i="2" s="1"/>
  <c r="H78" i="2"/>
  <c r="J78" i="2" s="1"/>
  <c r="H75" i="2"/>
  <c r="J75" i="2" s="1"/>
  <c r="M76" i="2"/>
  <c r="M77" i="2"/>
  <c r="M78" i="2"/>
  <c r="M79" i="2"/>
  <c r="M80" i="2"/>
  <c r="K78" i="2" s="1"/>
  <c r="M75" i="2"/>
  <c r="G76" i="2" s="1"/>
  <c r="D76" i="2"/>
  <c r="D77" i="2"/>
  <c r="D78" i="2"/>
  <c r="D75" i="2"/>
  <c r="I66" i="2"/>
  <c r="I67" i="2"/>
  <c r="I68" i="2"/>
  <c r="I65" i="2"/>
  <c r="H66" i="2"/>
  <c r="H67" i="2"/>
  <c r="J67" i="2" s="1"/>
  <c r="H68" i="2"/>
  <c r="J68" i="2" s="1"/>
  <c r="H65" i="2"/>
  <c r="J65" i="2" s="1"/>
  <c r="N66" i="2"/>
  <c r="N67" i="2"/>
  <c r="N68" i="2"/>
  <c r="N69" i="2"/>
  <c r="N70" i="2"/>
  <c r="N65" i="2"/>
  <c r="M66" i="2"/>
  <c r="M67" i="2"/>
  <c r="M68" i="2"/>
  <c r="M69" i="2"/>
  <c r="M70" i="2"/>
  <c r="M65" i="2"/>
  <c r="K65" i="2" s="1"/>
  <c r="D66" i="2"/>
  <c r="D67" i="2"/>
  <c r="D68" i="2"/>
  <c r="D65" i="2"/>
  <c r="I56" i="2"/>
  <c r="I57" i="2"/>
  <c r="I58" i="2"/>
  <c r="I55" i="2"/>
  <c r="I46" i="2"/>
  <c r="I47" i="2"/>
  <c r="I48" i="2"/>
  <c r="I45" i="2"/>
  <c r="I35" i="2"/>
  <c r="I36" i="2"/>
  <c r="I37" i="2"/>
  <c r="I34" i="2"/>
  <c r="I25" i="2"/>
  <c r="I26" i="2"/>
  <c r="I27" i="2"/>
  <c r="I24" i="2"/>
  <c r="I14" i="2"/>
  <c r="I15" i="2"/>
  <c r="I16" i="2"/>
  <c r="I13" i="2"/>
  <c r="I4" i="2"/>
  <c r="I5" i="2"/>
  <c r="I6" i="2"/>
  <c r="I3" i="2"/>
  <c r="H56" i="2"/>
  <c r="J56" i="2" s="1"/>
  <c r="H57" i="2"/>
  <c r="J57" i="2" s="1"/>
  <c r="H58" i="2"/>
  <c r="H55" i="2"/>
  <c r="J55" i="2" s="1"/>
  <c r="N56" i="2"/>
  <c r="N57" i="2"/>
  <c r="N58" i="2"/>
  <c r="N59" i="2"/>
  <c r="N60" i="2"/>
  <c r="N55" i="2"/>
  <c r="M56" i="2"/>
  <c r="G58" i="2" s="1"/>
  <c r="M57" i="2"/>
  <c r="M58" i="2"/>
  <c r="M59" i="2"/>
  <c r="K57" i="2" s="1"/>
  <c r="P57" i="2" s="1"/>
  <c r="M60" i="2"/>
  <c r="K56" i="2" s="1"/>
  <c r="M55" i="2"/>
  <c r="G55" i="2" s="1"/>
  <c r="D56" i="2"/>
  <c r="D57" i="2"/>
  <c r="D58" i="2"/>
  <c r="D55" i="2"/>
  <c r="H46" i="2"/>
  <c r="J46" i="2" s="1"/>
  <c r="H47" i="2"/>
  <c r="J47" i="2" s="1"/>
  <c r="H48" i="2"/>
  <c r="J48" i="2" s="1"/>
  <c r="H45" i="2"/>
  <c r="N46" i="2"/>
  <c r="N47" i="2"/>
  <c r="N48" i="2"/>
  <c r="N49" i="2"/>
  <c r="N50" i="2"/>
  <c r="N45" i="2"/>
  <c r="M46" i="2"/>
  <c r="M47" i="2"/>
  <c r="M48" i="2"/>
  <c r="M49" i="2"/>
  <c r="M50" i="2"/>
  <c r="M45" i="2"/>
  <c r="K46" i="2" s="1"/>
  <c r="D46" i="2"/>
  <c r="D47" i="2"/>
  <c r="D48" i="2"/>
  <c r="D45" i="2"/>
  <c r="H35" i="2"/>
  <c r="J35" i="2" s="1"/>
  <c r="H36" i="2"/>
  <c r="J36" i="2" s="1"/>
  <c r="H37" i="2"/>
  <c r="J37" i="2" s="1"/>
  <c r="H34" i="2"/>
  <c r="N35" i="2"/>
  <c r="N36" i="2"/>
  <c r="N37" i="2"/>
  <c r="N38" i="2"/>
  <c r="N39" i="2"/>
  <c r="N34" i="2"/>
  <c r="M35" i="2"/>
  <c r="M36" i="2"/>
  <c r="M37" i="2"/>
  <c r="M38" i="2"/>
  <c r="M39" i="2"/>
  <c r="M34" i="2"/>
  <c r="F36" i="2" s="1"/>
  <c r="D35" i="2"/>
  <c r="D36" i="2"/>
  <c r="D37" i="2"/>
  <c r="D34" i="2"/>
  <c r="J58" i="2" l="1"/>
  <c r="P56" i="2"/>
  <c r="J66" i="2"/>
  <c r="P65" i="2"/>
  <c r="K77" i="2"/>
  <c r="P77" i="2" s="1"/>
  <c r="K68" i="2"/>
  <c r="P68" i="2" s="1"/>
  <c r="K75" i="2"/>
  <c r="P75" i="2" s="1"/>
  <c r="G77" i="2"/>
  <c r="F76" i="2"/>
  <c r="K76" i="2"/>
  <c r="P76" i="2" s="1"/>
  <c r="P78" i="2"/>
  <c r="F77" i="2"/>
  <c r="E77" i="2"/>
  <c r="E76" i="2"/>
  <c r="K67" i="2"/>
  <c r="P67" i="2" s="1"/>
  <c r="K66" i="2"/>
  <c r="P66" i="2" s="1"/>
  <c r="E65" i="2"/>
  <c r="F65" i="2"/>
  <c r="G65" i="2"/>
  <c r="E68" i="2"/>
  <c r="F68" i="2"/>
  <c r="G68" i="2"/>
  <c r="E67" i="2"/>
  <c r="F67" i="2"/>
  <c r="G67" i="2"/>
  <c r="E66" i="2"/>
  <c r="F66" i="2"/>
  <c r="G66" i="2"/>
  <c r="E57" i="2"/>
  <c r="F57" i="2"/>
  <c r="G57" i="2"/>
  <c r="K55" i="2"/>
  <c r="P55" i="2" s="1"/>
  <c r="E56" i="2"/>
  <c r="F56" i="2"/>
  <c r="G56" i="2"/>
  <c r="K58" i="2"/>
  <c r="E55" i="2"/>
  <c r="F55" i="2"/>
  <c r="E58" i="2"/>
  <c r="F58" i="2"/>
  <c r="E75" i="2"/>
  <c r="F75" i="2"/>
  <c r="G75" i="2"/>
  <c r="E78" i="2"/>
  <c r="F78" i="2"/>
  <c r="G78" i="2"/>
  <c r="J45" i="2"/>
  <c r="J34" i="2"/>
  <c r="K45" i="2"/>
  <c r="K47" i="2"/>
  <c r="P47" i="2" s="1"/>
  <c r="P46" i="2"/>
  <c r="E46" i="2"/>
  <c r="F46" i="2"/>
  <c r="G46" i="2"/>
  <c r="K48" i="2"/>
  <c r="P48" i="2" s="1"/>
  <c r="E47" i="2"/>
  <c r="F47" i="2"/>
  <c r="G47" i="2"/>
  <c r="E45" i="2"/>
  <c r="F45" i="2"/>
  <c r="G45" i="2"/>
  <c r="E48" i="2"/>
  <c r="F48" i="2"/>
  <c r="G48" i="2"/>
  <c r="K34" i="2"/>
  <c r="K35" i="2"/>
  <c r="P35" i="2" s="1"/>
  <c r="G36" i="2"/>
  <c r="K36" i="2"/>
  <c r="P36" i="2" s="1"/>
  <c r="K37" i="2"/>
  <c r="P37" i="2" s="1"/>
  <c r="E36" i="2"/>
  <c r="E35" i="2"/>
  <c r="F35" i="2"/>
  <c r="G35" i="2"/>
  <c r="E34" i="2"/>
  <c r="F34" i="2"/>
  <c r="G34" i="2"/>
  <c r="E37" i="2"/>
  <c r="F37" i="2"/>
  <c r="G37" i="2"/>
  <c r="H25" i="2"/>
  <c r="J25" i="2" s="1"/>
  <c r="H26" i="2"/>
  <c r="J26" i="2" s="1"/>
  <c r="H27" i="2"/>
  <c r="J27" i="2" s="1"/>
  <c r="H24" i="2"/>
  <c r="J24" i="2" s="1"/>
  <c r="N25" i="2"/>
  <c r="N26" i="2"/>
  <c r="N27" i="2"/>
  <c r="N28" i="2"/>
  <c r="N29" i="2"/>
  <c r="N24" i="2"/>
  <c r="M25" i="2"/>
  <c r="M26" i="2"/>
  <c r="M27" i="2"/>
  <c r="M28" i="2"/>
  <c r="M29" i="2"/>
  <c r="M24" i="2"/>
  <c r="K27" i="2" s="1"/>
  <c r="D25" i="2"/>
  <c r="D26" i="2"/>
  <c r="D27" i="2"/>
  <c r="D24" i="2"/>
  <c r="H14" i="2"/>
  <c r="J14" i="2" s="1"/>
  <c r="H15" i="2"/>
  <c r="J15" i="2" s="1"/>
  <c r="H16" i="2"/>
  <c r="J16" i="2" s="1"/>
  <c r="H13" i="2"/>
  <c r="J13" i="2" s="1"/>
  <c r="N14" i="2"/>
  <c r="N15" i="2"/>
  <c r="N16" i="2"/>
  <c r="N17" i="2"/>
  <c r="N18" i="2"/>
  <c r="N13" i="2"/>
  <c r="M14" i="2"/>
  <c r="G15" i="2" s="1"/>
  <c r="M15" i="2"/>
  <c r="M16" i="2"/>
  <c r="M17" i="2"/>
  <c r="M18" i="2"/>
  <c r="M13" i="2"/>
  <c r="F16" i="2" s="1"/>
  <c r="D14" i="2"/>
  <c r="D15" i="2"/>
  <c r="D16" i="2"/>
  <c r="D13" i="2"/>
  <c r="N4" i="2"/>
  <c r="N5" i="2"/>
  <c r="N6" i="2"/>
  <c r="N7" i="2"/>
  <c r="N8" i="2"/>
  <c r="N3" i="2"/>
  <c r="M4" i="2"/>
  <c r="M5" i="2"/>
  <c r="M6" i="2"/>
  <c r="M7" i="2"/>
  <c r="M8" i="2"/>
  <c r="M3" i="2"/>
  <c r="I5" i="1"/>
  <c r="C8" i="1"/>
  <c r="C7" i="1"/>
  <c r="I7" i="1"/>
  <c r="I4" i="1"/>
  <c r="C9" i="1"/>
  <c r="I9" i="1"/>
  <c r="I6" i="1"/>
  <c r="C5" i="1"/>
  <c r="C6" i="1"/>
  <c r="I8" i="1"/>
  <c r="C4" i="1"/>
  <c r="P58" i="2" l="1"/>
  <c r="B58" i="2" s="1"/>
  <c r="K26" i="2"/>
  <c r="P26" i="2" s="1"/>
  <c r="B67" i="2"/>
  <c r="B65" i="2"/>
  <c r="B68" i="2"/>
  <c r="B76" i="2"/>
  <c r="B77" i="2"/>
  <c r="B75" i="2"/>
  <c r="B78" i="2"/>
  <c r="B66" i="2"/>
  <c r="P45" i="2"/>
  <c r="B48" i="2" s="1"/>
  <c r="P34" i="2"/>
  <c r="B36" i="2" s="1"/>
  <c r="P27" i="2"/>
  <c r="G25" i="2"/>
  <c r="E27" i="2"/>
  <c r="K24" i="2"/>
  <c r="P24" i="2" s="1"/>
  <c r="F27" i="2"/>
  <c r="K25" i="2"/>
  <c r="P25" i="2" s="1"/>
  <c r="G27" i="2"/>
  <c r="E26" i="2"/>
  <c r="F26" i="2"/>
  <c r="G26" i="2"/>
  <c r="E25" i="2"/>
  <c r="F25" i="2"/>
  <c r="E24" i="2"/>
  <c r="F24" i="2"/>
  <c r="G24" i="2"/>
  <c r="G13" i="2"/>
  <c r="G16" i="2"/>
  <c r="K16" i="2"/>
  <c r="P16" i="2" s="1"/>
  <c r="K13" i="2"/>
  <c r="P13" i="2" s="1"/>
  <c r="E13" i="2"/>
  <c r="E16" i="2"/>
  <c r="K14" i="2"/>
  <c r="P14" i="2" s="1"/>
  <c r="F15" i="2"/>
  <c r="E15" i="2"/>
  <c r="F13" i="2"/>
  <c r="K15" i="2"/>
  <c r="P15" i="2" s="1"/>
  <c r="E14" i="2"/>
  <c r="F14" i="2"/>
  <c r="G14" i="2"/>
  <c r="K4" i="2"/>
  <c r="D3" i="2"/>
  <c r="F3" i="2"/>
  <c r="G3" i="2"/>
  <c r="E3" i="2"/>
  <c r="H3" i="2"/>
  <c r="K3" i="2"/>
  <c r="D6" i="2"/>
  <c r="F6" i="2"/>
  <c r="G6" i="2"/>
  <c r="E6" i="2"/>
  <c r="H6" i="2"/>
  <c r="K6" i="2"/>
  <c r="D5" i="2"/>
  <c r="F5" i="2"/>
  <c r="G5" i="2"/>
  <c r="E5" i="2"/>
  <c r="H5" i="2"/>
  <c r="K5" i="2"/>
  <c r="D4" i="2"/>
  <c r="F4" i="2"/>
  <c r="G4" i="2"/>
  <c r="E4" i="2"/>
  <c r="H4" i="2"/>
  <c r="R54" i="1" l="1"/>
  <c r="B57" i="2"/>
  <c r="L48" i="1" s="1"/>
  <c r="B56" i="2"/>
  <c r="B55" i="2"/>
  <c r="B46" i="2"/>
  <c r="L38" i="1" s="1"/>
  <c r="B45" i="2"/>
  <c r="B47" i="2"/>
  <c r="P55" i="1"/>
  <c r="P54" i="1"/>
  <c r="S63" i="1"/>
  <c r="N54" i="1"/>
  <c r="S54" i="1"/>
  <c r="Q54" i="1"/>
  <c r="O54" i="1"/>
  <c r="M54" i="1"/>
  <c r="L54" i="1"/>
  <c r="O57" i="1"/>
  <c r="R57" i="1"/>
  <c r="K54" i="1"/>
  <c r="O55" i="1"/>
  <c r="R55" i="1"/>
  <c r="M56" i="1"/>
  <c r="P56" i="1"/>
  <c r="S56" i="1"/>
  <c r="N57" i="1"/>
  <c r="S57" i="1"/>
  <c r="S55" i="1"/>
  <c r="N56" i="1"/>
  <c r="Q56" i="1"/>
  <c r="K55" i="1"/>
  <c r="L57" i="1"/>
  <c r="L55" i="1"/>
  <c r="K57" i="1"/>
  <c r="N55" i="1"/>
  <c r="Q57" i="1"/>
  <c r="Q55" i="1"/>
  <c r="L56" i="1"/>
  <c r="O56" i="1"/>
  <c r="R56" i="1"/>
  <c r="K56" i="1"/>
  <c r="M57" i="1"/>
  <c r="M55" i="1"/>
  <c r="P57" i="1"/>
  <c r="K63" i="1"/>
  <c r="Q64" i="1"/>
  <c r="R64" i="1"/>
  <c r="S65" i="1"/>
  <c r="L65" i="1"/>
  <c r="N62" i="1"/>
  <c r="Q62" i="1"/>
  <c r="L63" i="1"/>
  <c r="N64" i="1"/>
  <c r="M62" i="1"/>
  <c r="M64" i="1"/>
  <c r="P62" i="1"/>
  <c r="P64" i="1"/>
  <c r="K62" i="1"/>
  <c r="O65" i="1"/>
  <c r="O63" i="1"/>
  <c r="R65" i="1"/>
  <c r="R63" i="1"/>
  <c r="Q65" i="1"/>
  <c r="Q63" i="1"/>
  <c r="L62" i="1"/>
  <c r="L64" i="1"/>
  <c r="S62" i="1"/>
  <c r="S64" i="1"/>
  <c r="K65" i="1"/>
  <c r="N65" i="1"/>
  <c r="N63" i="1"/>
  <c r="K64" i="1"/>
  <c r="M65" i="1"/>
  <c r="M63" i="1"/>
  <c r="P65" i="1"/>
  <c r="P63" i="1"/>
  <c r="O62" i="1"/>
  <c r="O64" i="1"/>
  <c r="R62" i="1"/>
  <c r="L46" i="1"/>
  <c r="Q47" i="1"/>
  <c r="Q49" i="1"/>
  <c r="N47" i="1"/>
  <c r="N49" i="1"/>
  <c r="S48" i="1"/>
  <c r="S46" i="1"/>
  <c r="B35" i="2"/>
  <c r="B34" i="2"/>
  <c r="B37" i="2"/>
  <c r="B13" i="2"/>
  <c r="K38" i="1"/>
  <c r="B27" i="2"/>
  <c r="B26" i="2"/>
  <c r="B24" i="2"/>
  <c r="B25" i="2"/>
  <c r="B16" i="2"/>
  <c r="B14" i="2"/>
  <c r="B15" i="2"/>
  <c r="J6" i="2"/>
  <c r="P6" i="2" s="1"/>
  <c r="J5" i="2"/>
  <c r="P5" i="2" s="1"/>
  <c r="J4" i="2"/>
  <c r="P4" i="2" s="1"/>
  <c r="J3" i="2"/>
  <c r="P3" i="2" s="1"/>
  <c r="O48" i="1" l="1"/>
  <c r="R48" i="1"/>
  <c r="M49" i="1"/>
  <c r="P49" i="1"/>
  <c r="K49" i="1"/>
  <c r="P48" i="1"/>
  <c r="O46" i="1"/>
  <c r="R46" i="1"/>
  <c r="K48" i="1"/>
  <c r="M47" i="1"/>
  <c r="P47" i="1"/>
  <c r="S49" i="1"/>
  <c r="S47" i="1"/>
  <c r="N46" i="1"/>
  <c r="N48" i="1"/>
  <c r="Q46" i="1"/>
  <c r="Q48" i="1"/>
  <c r="K47" i="1"/>
  <c r="L49" i="1"/>
  <c r="L47" i="1"/>
  <c r="V30" i="1" s="1"/>
  <c r="K46" i="1"/>
  <c r="O49" i="1"/>
  <c r="O47" i="1"/>
  <c r="R49" i="1"/>
  <c r="R47" i="1"/>
  <c r="M46" i="1"/>
  <c r="M48" i="1"/>
  <c r="P46" i="1"/>
  <c r="N39" i="1"/>
  <c r="O41" i="1"/>
  <c r="Q41" i="1"/>
  <c r="N38" i="1"/>
  <c r="M41" i="1"/>
  <c r="P41" i="1"/>
  <c r="S38" i="1"/>
  <c r="S40" i="1"/>
  <c r="R41" i="1"/>
  <c r="Q38" i="1"/>
  <c r="Q39" i="1"/>
  <c r="L41" i="1"/>
  <c r="O38" i="1"/>
  <c r="K41" i="1"/>
  <c r="N41" i="1"/>
  <c r="M38" i="1"/>
  <c r="P38" i="1"/>
  <c r="L40" i="1"/>
  <c r="S41" i="1"/>
  <c r="R38" i="1"/>
  <c r="R39" i="1"/>
  <c r="K40" i="1"/>
  <c r="M39" i="1"/>
  <c r="P39" i="1"/>
  <c r="O40" i="1"/>
  <c r="R40" i="1"/>
  <c r="Q40" i="1"/>
  <c r="K39" i="1"/>
  <c r="L39" i="1"/>
  <c r="S39" i="1"/>
  <c r="N40" i="1"/>
  <c r="M40" i="1"/>
  <c r="P40" i="1"/>
  <c r="O39" i="1"/>
  <c r="V35" i="1"/>
  <c r="V18" i="1"/>
  <c r="V19" i="1"/>
  <c r="V34" i="1"/>
  <c r="Q31" i="1"/>
  <c r="R33" i="1"/>
  <c r="R32" i="1"/>
  <c r="Q32" i="1"/>
  <c r="Q33" i="1"/>
  <c r="O33" i="1"/>
  <c r="L33" i="1"/>
  <c r="N30" i="1"/>
  <c r="N33" i="1"/>
  <c r="M32" i="1"/>
  <c r="S32" i="1"/>
  <c r="K31" i="1"/>
  <c r="L32" i="1"/>
  <c r="K32" i="1"/>
  <c r="S31" i="1"/>
  <c r="K33" i="1"/>
  <c r="O32" i="1"/>
  <c r="L30" i="1"/>
  <c r="P31" i="1"/>
  <c r="N32" i="1"/>
  <c r="M31" i="1"/>
  <c r="S33" i="1"/>
  <c r="P32" i="1"/>
  <c r="L31" i="1"/>
  <c r="R31" i="1"/>
  <c r="P33" i="1"/>
  <c r="O31" i="1"/>
  <c r="M33" i="1"/>
  <c r="N31" i="1"/>
  <c r="R30" i="1"/>
  <c r="S30" i="1"/>
  <c r="P30" i="1"/>
  <c r="K30" i="1"/>
  <c r="Q30" i="1"/>
  <c r="M30" i="1"/>
  <c r="O30" i="1"/>
  <c r="R25" i="1"/>
  <c r="L22" i="1"/>
  <c r="P22" i="1"/>
  <c r="O25" i="1"/>
  <c r="M22" i="1"/>
  <c r="K22" i="1"/>
  <c r="S23" i="1"/>
  <c r="N24" i="1"/>
  <c r="Q24" i="1"/>
  <c r="P24" i="1"/>
  <c r="S22" i="1"/>
  <c r="O23" i="1"/>
  <c r="R23" i="1"/>
  <c r="K23" i="1"/>
  <c r="L23" i="1"/>
  <c r="O22" i="1"/>
  <c r="N22" i="1"/>
  <c r="Q22" i="1"/>
  <c r="P23" i="1"/>
  <c r="S25" i="1"/>
  <c r="R22" i="1"/>
  <c r="M24" i="1"/>
  <c r="L25" i="1"/>
  <c r="S24" i="1"/>
  <c r="K25" i="1"/>
  <c r="N25" i="1"/>
  <c r="N23" i="1"/>
  <c r="Q25" i="1"/>
  <c r="Q23" i="1"/>
  <c r="L24" i="1"/>
  <c r="O24" i="1"/>
  <c r="R24" i="1"/>
  <c r="K24" i="1"/>
  <c r="M25" i="1"/>
  <c r="M23" i="1"/>
  <c r="P25" i="1"/>
  <c r="L15" i="1"/>
  <c r="P15" i="1"/>
  <c r="L16" i="1"/>
  <c r="P16" i="1"/>
  <c r="L17" i="1"/>
  <c r="P17" i="1"/>
  <c r="L14" i="1"/>
  <c r="P14" i="1"/>
  <c r="K15" i="1"/>
  <c r="M15" i="1"/>
  <c r="Q15" i="1"/>
  <c r="M16" i="1"/>
  <c r="Q16" i="1"/>
  <c r="M17" i="1"/>
  <c r="Q17" i="1"/>
  <c r="M14" i="1"/>
  <c r="Q14" i="1"/>
  <c r="K16" i="1"/>
  <c r="N15" i="1"/>
  <c r="R15" i="1"/>
  <c r="N16" i="1"/>
  <c r="R16" i="1"/>
  <c r="N17" i="1"/>
  <c r="R17" i="1"/>
  <c r="N14" i="1"/>
  <c r="R14" i="1"/>
  <c r="K17" i="1"/>
  <c r="O15" i="1"/>
  <c r="S15" i="1"/>
  <c r="O16" i="1"/>
  <c r="S16" i="1"/>
  <c r="O17" i="1"/>
  <c r="S17" i="1"/>
  <c r="O14" i="1"/>
  <c r="S14" i="1"/>
  <c r="K14" i="1"/>
  <c r="B3" i="2"/>
  <c r="B4" i="2"/>
  <c r="B5" i="2"/>
  <c r="B6" i="2"/>
  <c r="Y33" i="1"/>
  <c r="Y17" i="1"/>
  <c r="Y32" i="1"/>
  <c r="AB29" i="1" s="1"/>
  <c r="Y16" i="1"/>
  <c r="AB13" i="1" s="1"/>
  <c r="AE21" i="1" s="1"/>
  <c r="AH22" i="1" s="1"/>
  <c r="V15" i="1" l="1"/>
  <c r="V31" i="1"/>
  <c r="V14" i="1"/>
  <c r="V10" i="1"/>
  <c r="V27" i="1"/>
  <c r="V22" i="1"/>
  <c r="V7" i="1"/>
  <c r="V26" i="1"/>
  <c r="V11" i="1"/>
  <c r="L7" i="1"/>
  <c r="P7" i="1"/>
  <c r="L8" i="1"/>
  <c r="P8" i="1"/>
  <c r="L9" i="1"/>
  <c r="P9" i="1"/>
  <c r="M7" i="1"/>
  <c r="Q7" i="1"/>
  <c r="M8" i="1"/>
  <c r="Q8" i="1"/>
  <c r="M9" i="1"/>
  <c r="Q9" i="1"/>
  <c r="N7" i="1"/>
  <c r="R7" i="1"/>
  <c r="N8" i="1"/>
  <c r="R8" i="1"/>
  <c r="N9" i="1"/>
  <c r="R9" i="1"/>
  <c r="O7" i="1"/>
  <c r="S7" i="1"/>
  <c r="O8" i="1"/>
  <c r="S8" i="1"/>
  <c r="O9" i="1"/>
  <c r="S9" i="1"/>
  <c r="L6" i="1"/>
  <c r="P6" i="1"/>
  <c r="M6" i="1"/>
  <c r="Q6" i="1"/>
  <c r="N6" i="1"/>
  <c r="R6" i="1"/>
  <c r="O6" i="1"/>
  <c r="S6" i="1"/>
  <c r="K6" i="1"/>
  <c r="K7" i="1"/>
  <c r="K8" i="1"/>
  <c r="K9" i="1"/>
  <c r="Y25" i="1"/>
  <c r="Y9" i="1"/>
  <c r="AB12" i="1" s="1"/>
  <c r="V23" i="1" l="1"/>
  <c r="V6" i="1"/>
  <c r="Y24" i="1"/>
  <c r="AB28" i="1" s="1"/>
  <c r="AE22" i="1" s="1"/>
  <c r="Y8" i="1" l="1"/>
</calcChain>
</file>

<file path=xl/sharedStrings.xml><?xml version="1.0" encoding="utf-8"?>
<sst xmlns="http://schemas.openxmlformats.org/spreadsheetml/2006/main" count="354" uniqueCount="65">
  <si>
    <t>Grupo A</t>
  </si>
  <si>
    <t>Egito</t>
  </si>
  <si>
    <t>Uruguai</t>
  </si>
  <si>
    <t>V</t>
  </si>
  <si>
    <t>PT</t>
  </si>
  <si>
    <t>E</t>
  </si>
  <si>
    <t>GP</t>
  </si>
  <si>
    <t>GC</t>
  </si>
  <si>
    <t>SG</t>
  </si>
  <si>
    <t>Classificação Grupo A</t>
  </si>
  <si>
    <t>Grupo B</t>
  </si>
  <si>
    <t>Classificação Grupo B</t>
  </si>
  <si>
    <t>Grupo C</t>
  </si>
  <si>
    <t>Classificação Grupo C</t>
  </si>
  <si>
    <t>Grupo D</t>
  </si>
  <si>
    <t>Classificação Grupo D</t>
  </si>
  <si>
    <t>Grupo E</t>
  </si>
  <si>
    <t>Classificação Grupo E</t>
  </si>
  <si>
    <t>Grupo F</t>
  </si>
  <si>
    <t>Classificação Grupo F</t>
  </si>
  <si>
    <t>Grupo G</t>
  </si>
  <si>
    <t>Classificação Grupo G</t>
  </si>
  <si>
    <t>Grupo H</t>
  </si>
  <si>
    <t>Classificação Grupo H</t>
  </si>
  <si>
    <t>Portugal</t>
  </si>
  <si>
    <t>Marrocos</t>
  </si>
  <si>
    <t>Irã</t>
  </si>
  <si>
    <t>Espanha</t>
  </si>
  <si>
    <t>França</t>
  </si>
  <si>
    <t>Peru</t>
  </si>
  <si>
    <t>Dinamarca</t>
  </si>
  <si>
    <t>Austrália</t>
  </si>
  <si>
    <t>Argentina</t>
  </si>
  <si>
    <t>Croácia</t>
  </si>
  <si>
    <t>Nigéria</t>
  </si>
  <si>
    <t>Islândia</t>
  </si>
  <si>
    <t>Brasil</t>
  </si>
  <si>
    <t>Costa Rica</t>
  </si>
  <si>
    <t>Suíça</t>
  </si>
  <si>
    <t>Sérvia</t>
  </si>
  <si>
    <t>Alemanha</t>
  </si>
  <si>
    <t>Suécia</t>
  </si>
  <si>
    <t>Coréia do Sul</t>
  </si>
  <si>
    <t>México</t>
  </si>
  <si>
    <t>Bélgica</t>
  </si>
  <si>
    <t>Tunísia</t>
  </si>
  <si>
    <t>Inglaterra</t>
  </si>
  <si>
    <t>Panamá</t>
  </si>
  <si>
    <t>Polônia</t>
  </si>
  <si>
    <t>Colômbia</t>
  </si>
  <si>
    <t>Japão</t>
  </si>
  <si>
    <t>Senegal</t>
  </si>
  <si>
    <t>Rússia</t>
  </si>
  <si>
    <t>Arábia Saudita</t>
  </si>
  <si>
    <t>JG</t>
  </si>
  <si>
    <t>D</t>
  </si>
  <si>
    <t>Seleções</t>
  </si>
  <si>
    <t>Copa do Mundo - Rússia 2018</t>
  </si>
  <si>
    <t>Oitavas</t>
  </si>
  <si>
    <t>Quartas</t>
  </si>
  <si>
    <t>Final</t>
  </si>
  <si>
    <t>Pontos</t>
  </si>
  <si>
    <t>critério para rank</t>
  </si>
  <si>
    <t/>
  </si>
  <si>
    <t>Semifinal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</si>
</sst>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Microsoft Tai Le"/>
      <family val="2"/>
    </font>
    <font>
      <b/>
      <sz val="10"/>
      <color theme="0"/>
      <name val="Microsoft Tai Le"/>
      <family val="2"/>
    </font>
    <font>
      <b/>
      <sz val="10"/>
      <color theme="0" tint="-0.499984740745262"/>
      <name val="Microsoft Tai Le"/>
      <family val="2"/>
    </font>
    <font>
      <sz val="10"/>
      <name val="Microsoft Tai Le"/>
      <family val="2"/>
    </font>
    <font>
      <b/>
      <sz val="12"/>
      <color theme="0"/>
      <name val="Microsoft Tai Le"/>
      <family val="2"/>
    </font>
    <font>
      <sz val="8"/>
      <color theme="0" tint="-0.499984740745262"/>
      <name val="Microsoft Tai Le"/>
      <family val="2"/>
    </font>
    <font>
      <b/>
      <sz val="28"/>
      <color rgb="FFC00000"/>
      <name val="Microsoft Tai Le"/>
      <family val="2"/>
    </font>
    <font>
      <b/>
      <sz val="10"/>
      <color theme="1"/>
      <name val="Microsoft Tai Le"/>
      <family val="2"/>
    </font>
    <font>
      <sz val="10"/>
      <color theme="0"/>
      <name val="Microsoft Tai Le"/>
      <family val="2"/>
    </font>
    <font>
      <b/>
      <i/>
      <sz val="10"/>
      <color theme="1"/>
      <name val="Microsoft Tai Le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A0C0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quotePrefix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</xf>
    <xf numFmtId="0" fontId="1" fillId="5" borderId="2" xfId="0" applyFont="1" applyFill="1" applyBorder="1" applyAlignment="1" applyProtection="1">
      <alignment horizontal="right" vertical="center"/>
    </xf>
    <xf numFmtId="0" fontId="1" fillId="0" borderId="2" xfId="0" applyFont="1" applyBorder="1" applyAlignment="1" applyProtection="1">
      <alignment vertical="center"/>
    </xf>
    <xf numFmtId="0" fontId="6" fillId="4" borderId="2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left" vertical="center"/>
    </xf>
    <xf numFmtId="0" fontId="9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4" borderId="2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8" fillId="5" borderId="10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" fillId="5" borderId="2" xfId="0" applyFont="1" applyFill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" fontId="1" fillId="4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16" fontId="4" fillId="4" borderId="2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0C0C"/>
      <color rgb="FFF44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6.png"/><Relationship Id="rId21" Type="http://schemas.openxmlformats.org/officeDocument/2006/relationships/image" Target="../media/image21.emf"/><Relationship Id="rId34" Type="http://schemas.openxmlformats.org/officeDocument/2006/relationships/hyperlink" Target="https://twitter.com/excel_easy" TargetMode="External"/><Relationship Id="rId42" Type="http://schemas.openxmlformats.org/officeDocument/2006/relationships/hyperlink" Target="http://exceleasy.com.br/contato/" TargetMode="External"/><Relationship Id="rId47" Type="http://schemas.openxmlformats.org/officeDocument/2006/relationships/image" Target="../media/image40.png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5.png"/><Relationship Id="rId40" Type="http://schemas.openxmlformats.org/officeDocument/2006/relationships/hyperlink" Target="https://plus.google.com/u/0/b/116439456820776695184/116439456820776695184/about" TargetMode="External"/><Relationship Id="rId45" Type="http://schemas.openxmlformats.org/officeDocument/2006/relationships/image" Target="../media/image39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hyperlink" Target="https://www.facebook.com/exceleasy.com.br" TargetMode="External"/><Relationship Id="rId49" Type="http://schemas.openxmlformats.org/officeDocument/2006/relationships/hyperlink" Target="https://goo.gl/C1ULN8" TargetMode="External"/><Relationship Id="rId10" Type="http://schemas.openxmlformats.org/officeDocument/2006/relationships/image" Target="../media/image10.emf"/><Relationship Id="rId19" Type="http://schemas.openxmlformats.org/officeDocument/2006/relationships/image" Target="../media/image19.png"/><Relationship Id="rId31" Type="http://schemas.openxmlformats.org/officeDocument/2006/relationships/image" Target="../media/image31.emf"/><Relationship Id="rId44" Type="http://schemas.openxmlformats.org/officeDocument/2006/relationships/hyperlink" Target="http://loja.exceleasy.com.br/" TargetMode="External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4.png"/><Relationship Id="rId43" Type="http://schemas.openxmlformats.org/officeDocument/2006/relationships/image" Target="../media/image38.png"/><Relationship Id="rId48" Type="http://schemas.openxmlformats.org/officeDocument/2006/relationships/image" Target="../media/image41.png"/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hyperlink" Target="https://www.youtube.com/user/exceleasy1" TargetMode="External"/><Relationship Id="rId46" Type="http://schemas.openxmlformats.org/officeDocument/2006/relationships/hyperlink" Target="http://www.exceleasy.com.br/" TargetMode="External"/><Relationship Id="rId20" Type="http://schemas.openxmlformats.org/officeDocument/2006/relationships/image" Target="../media/image20.emf"/><Relationship Id="rId41" Type="http://schemas.openxmlformats.org/officeDocument/2006/relationships/image" Target="../media/image37.png"/><Relationship Id="rId1" Type="http://schemas.openxmlformats.org/officeDocument/2006/relationships/image" Target="../media/image1.emf"/><Relationship Id="rId6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18184</xdr:colOff>
      <xdr:row>3</xdr:row>
      <xdr:rowOff>9525</xdr:rowOff>
    </xdr:from>
    <xdr:to>
      <xdr:col>3</xdr:col>
      <xdr:colOff>275652</xdr:colOff>
      <xdr:row>4</xdr:row>
      <xdr:rowOff>16343</xdr:rowOff>
    </xdr:to>
    <xdr:pic>
      <xdr:nvPicPr>
        <xdr:cNvPr id="2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1309" y="581025"/>
          <a:ext cx="257468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24751</xdr:colOff>
      <xdr:row>5</xdr:row>
      <xdr:rowOff>11054</xdr:rowOff>
    </xdr:from>
    <xdr:to>
      <xdr:col>3</xdr:col>
      <xdr:colOff>282219</xdr:colOff>
      <xdr:row>6</xdr:row>
      <xdr:rowOff>19604</xdr:rowOff>
    </xdr:to>
    <xdr:pic>
      <xdr:nvPicPr>
        <xdr:cNvPr id="3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1923" y="1017132"/>
          <a:ext cx="257468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21653</xdr:colOff>
      <xdr:row>7</xdr:row>
      <xdr:rowOff>13059</xdr:rowOff>
    </xdr:from>
    <xdr:to>
      <xdr:col>8</xdr:col>
      <xdr:colOff>174</xdr:colOff>
      <xdr:row>8</xdr:row>
      <xdr:rowOff>21609</xdr:rowOff>
    </xdr:to>
    <xdr:pic>
      <xdr:nvPicPr>
        <xdr:cNvPr id="4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3144" y="1751372"/>
          <a:ext cx="254066" cy="178639"/>
        </a:xfrm>
        <a:prstGeom prst="rect">
          <a:avLst/>
        </a:prstGeom>
      </xdr:spPr>
    </xdr:pic>
    <xdr:clientData/>
  </xdr:twoCellAnchor>
  <xdr:twoCellAnchor editAs="oneCell">
    <xdr:from>
      <xdr:col>7</xdr:col>
      <xdr:colOff>20232</xdr:colOff>
      <xdr:row>2</xdr:row>
      <xdr:rowOff>210730</xdr:rowOff>
    </xdr:from>
    <xdr:to>
      <xdr:col>8</xdr:col>
      <xdr:colOff>485</xdr:colOff>
      <xdr:row>4</xdr:row>
      <xdr:rowOff>6638</xdr:rowOff>
    </xdr:to>
    <xdr:pic>
      <xdr:nvPicPr>
        <xdr:cNvPr id="5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41723" y="1057775"/>
          <a:ext cx="255798" cy="176908"/>
        </a:xfrm>
        <a:prstGeom prst="rect">
          <a:avLst/>
        </a:prstGeom>
      </xdr:spPr>
    </xdr:pic>
    <xdr:clientData/>
  </xdr:twoCellAnchor>
  <xdr:twoCellAnchor editAs="oneCell">
    <xdr:from>
      <xdr:col>7</xdr:col>
      <xdr:colOff>17045</xdr:colOff>
      <xdr:row>6</xdr:row>
      <xdr:rowOff>11441</xdr:rowOff>
    </xdr:from>
    <xdr:to>
      <xdr:col>8</xdr:col>
      <xdr:colOff>522</xdr:colOff>
      <xdr:row>7</xdr:row>
      <xdr:rowOff>19991</xdr:rowOff>
    </xdr:to>
    <xdr:pic>
      <xdr:nvPicPr>
        <xdr:cNvPr id="6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44339" y="1221676"/>
          <a:ext cx="258021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14037</xdr:colOff>
      <xdr:row>8</xdr:row>
      <xdr:rowOff>9023</xdr:rowOff>
    </xdr:from>
    <xdr:to>
      <xdr:col>3</xdr:col>
      <xdr:colOff>273237</xdr:colOff>
      <xdr:row>9</xdr:row>
      <xdr:rowOff>15841</xdr:rowOff>
    </xdr:to>
    <xdr:pic>
      <xdr:nvPicPr>
        <xdr:cNvPr id="7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9669" y="1633286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15039</xdr:colOff>
      <xdr:row>7</xdr:row>
      <xdr:rowOff>15039</xdr:rowOff>
    </xdr:from>
    <xdr:to>
      <xdr:col>3</xdr:col>
      <xdr:colOff>274239</xdr:colOff>
      <xdr:row>8</xdr:row>
      <xdr:rowOff>23589</xdr:rowOff>
    </xdr:to>
    <xdr:pic>
      <xdr:nvPicPr>
        <xdr:cNvPr id="8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0671" y="1428750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22057</xdr:colOff>
      <xdr:row>6</xdr:row>
      <xdr:rowOff>12031</xdr:rowOff>
    </xdr:from>
    <xdr:to>
      <xdr:col>3</xdr:col>
      <xdr:colOff>281257</xdr:colOff>
      <xdr:row>7</xdr:row>
      <xdr:rowOff>20581</xdr:rowOff>
    </xdr:to>
    <xdr:pic>
      <xdr:nvPicPr>
        <xdr:cNvPr id="9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7689" y="1215189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12423</xdr:colOff>
      <xdr:row>4</xdr:row>
      <xdr:rowOff>9023</xdr:rowOff>
    </xdr:from>
    <xdr:to>
      <xdr:col>7</xdr:col>
      <xdr:colOff>268221</xdr:colOff>
      <xdr:row>5</xdr:row>
      <xdr:rowOff>17573</xdr:rowOff>
    </xdr:to>
    <xdr:pic>
      <xdr:nvPicPr>
        <xdr:cNvPr id="10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33914" y="1237068"/>
          <a:ext cx="255798" cy="178639"/>
        </a:xfrm>
        <a:prstGeom prst="rect">
          <a:avLst/>
        </a:prstGeom>
      </xdr:spPr>
    </xdr:pic>
    <xdr:clientData/>
  </xdr:twoCellAnchor>
  <xdr:twoCellAnchor editAs="oneCell">
    <xdr:from>
      <xdr:col>7</xdr:col>
      <xdr:colOff>17441</xdr:colOff>
      <xdr:row>5</xdr:row>
      <xdr:rowOff>14450</xdr:rowOff>
    </xdr:from>
    <xdr:to>
      <xdr:col>8</xdr:col>
      <xdr:colOff>3536</xdr:colOff>
      <xdr:row>6</xdr:row>
      <xdr:rowOff>23000</xdr:rowOff>
    </xdr:to>
    <xdr:pic>
      <xdr:nvPicPr>
        <xdr:cNvPr id="11" name="Picture G32"/>
        <xdr:cNvPicPr>
          <a:picLocks noChangeAspect="1"/>
          <a:extLst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44735" y="1017376"/>
          <a:ext cx="260639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17045</xdr:colOff>
      <xdr:row>8</xdr:row>
      <xdr:rowOff>6840</xdr:rowOff>
    </xdr:from>
    <xdr:to>
      <xdr:col>8</xdr:col>
      <xdr:colOff>3140</xdr:colOff>
      <xdr:row>9</xdr:row>
      <xdr:rowOff>13658</xdr:rowOff>
    </xdr:to>
    <xdr:pic>
      <xdr:nvPicPr>
        <xdr:cNvPr id="12" name="Picture G32"/>
        <xdr:cNvPicPr>
          <a:picLocks noChangeAspect="1"/>
          <a:extLst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38536" y="1915242"/>
          <a:ext cx="261640" cy="17690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4</xdr:row>
      <xdr:rowOff>14037</xdr:rowOff>
    </xdr:from>
    <xdr:to>
      <xdr:col>3</xdr:col>
      <xdr:colOff>280868</xdr:colOff>
      <xdr:row>5</xdr:row>
      <xdr:rowOff>22587</xdr:rowOff>
    </xdr:to>
    <xdr:pic>
      <xdr:nvPicPr>
        <xdr:cNvPr id="13" name="Picture G32"/>
        <xdr:cNvPicPr>
          <a:picLocks noChangeAspect="1"/>
          <a:extLst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64682" y="796090"/>
          <a:ext cx="261818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11</xdr:row>
      <xdr:rowOff>9525</xdr:rowOff>
    </xdr:from>
    <xdr:to>
      <xdr:col>3</xdr:col>
      <xdr:colOff>278250</xdr:colOff>
      <xdr:row>12</xdr:row>
      <xdr:rowOff>16343</xdr:rowOff>
    </xdr:to>
    <xdr:pic>
      <xdr:nvPicPr>
        <xdr:cNvPr id="14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62175" y="2238375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21771</xdr:colOff>
      <xdr:row>15</xdr:row>
      <xdr:rowOff>8845</xdr:rowOff>
    </xdr:from>
    <xdr:to>
      <xdr:col>8</xdr:col>
      <xdr:colOff>4746</xdr:colOff>
      <xdr:row>16</xdr:row>
      <xdr:rowOff>17395</xdr:rowOff>
    </xdr:to>
    <xdr:pic>
      <xdr:nvPicPr>
        <xdr:cNvPr id="16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43262" y="3155497"/>
          <a:ext cx="258520" cy="178639"/>
        </a:xfrm>
        <a:prstGeom prst="rect">
          <a:avLst/>
        </a:prstGeom>
      </xdr:spPr>
    </xdr:pic>
    <xdr:clientData/>
  </xdr:twoCellAnchor>
  <xdr:twoCellAnchor editAs="oneCell">
    <xdr:from>
      <xdr:col>3</xdr:col>
      <xdr:colOff>20070</xdr:colOff>
      <xdr:row>13</xdr:row>
      <xdr:rowOff>9015</xdr:rowOff>
    </xdr:from>
    <xdr:to>
      <xdr:col>3</xdr:col>
      <xdr:colOff>279270</xdr:colOff>
      <xdr:row>14</xdr:row>
      <xdr:rowOff>17565</xdr:rowOff>
    </xdr:to>
    <xdr:pic>
      <xdr:nvPicPr>
        <xdr:cNvPr id="17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63195" y="2815488"/>
          <a:ext cx="259200" cy="17864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12</xdr:row>
      <xdr:rowOff>11566</xdr:rowOff>
    </xdr:from>
    <xdr:to>
      <xdr:col>3</xdr:col>
      <xdr:colOff>278250</xdr:colOff>
      <xdr:row>13</xdr:row>
      <xdr:rowOff>20869</xdr:rowOff>
    </xdr:to>
    <xdr:pic>
      <xdr:nvPicPr>
        <xdr:cNvPr id="18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62175" y="2647950"/>
          <a:ext cx="259200" cy="179392"/>
        </a:xfrm>
        <a:prstGeom prst="rect">
          <a:avLst/>
        </a:prstGeom>
      </xdr:spPr>
    </xdr:pic>
    <xdr:clientData/>
  </xdr:twoCellAnchor>
  <xdr:twoCellAnchor editAs="oneCell">
    <xdr:from>
      <xdr:col>7</xdr:col>
      <xdr:colOff>17348</xdr:colOff>
      <xdr:row>13</xdr:row>
      <xdr:rowOff>11737</xdr:rowOff>
    </xdr:from>
    <xdr:to>
      <xdr:col>8</xdr:col>
      <xdr:colOff>2705</xdr:colOff>
      <xdr:row>14</xdr:row>
      <xdr:rowOff>18555</xdr:rowOff>
    </xdr:to>
    <xdr:pic>
      <xdr:nvPicPr>
        <xdr:cNvPr id="19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38839" y="2818210"/>
          <a:ext cx="260902" cy="176908"/>
        </a:xfrm>
        <a:prstGeom prst="rect">
          <a:avLst/>
        </a:prstGeom>
      </xdr:spPr>
    </xdr:pic>
    <xdr:clientData/>
  </xdr:twoCellAnchor>
  <xdr:twoCellAnchor editAs="oneCell">
    <xdr:from>
      <xdr:col>7</xdr:col>
      <xdr:colOff>18370</xdr:colOff>
      <xdr:row>16</xdr:row>
      <xdr:rowOff>8504</xdr:rowOff>
    </xdr:from>
    <xdr:to>
      <xdr:col>8</xdr:col>
      <xdr:colOff>3727</xdr:colOff>
      <xdr:row>17</xdr:row>
      <xdr:rowOff>15322</xdr:rowOff>
    </xdr:to>
    <xdr:pic>
      <xdr:nvPicPr>
        <xdr:cNvPr id="20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39861" y="3325245"/>
          <a:ext cx="260902" cy="176907"/>
        </a:xfrm>
        <a:prstGeom prst="rect">
          <a:avLst/>
        </a:prstGeom>
      </xdr:spPr>
    </xdr:pic>
    <xdr:clientData/>
  </xdr:twoCellAnchor>
  <xdr:twoCellAnchor editAs="oneCell">
    <xdr:from>
      <xdr:col>7</xdr:col>
      <xdr:colOff>21091</xdr:colOff>
      <xdr:row>12</xdr:row>
      <xdr:rowOff>3175</xdr:rowOff>
    </xdr:from>
    <xdr:to>
      <xdr:col>8</xdr:col>
      <xdr:colOff>4066</xdr:colOff>
      <xdr:row>13</xdr:row>
      <xdr:rowOff>9993</xdr:rowOff>
    </xdr:to>
    <xdr:pic>
      <xdr:nvPicPr>
        <xdr:cNvPr id="21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42582" y="2639559"/>
          <a:ext cx="258520" cy="176907"/>
        </a:xfrm>
        <a:prstGeom prst="rect">
          <a:avLst/>
        </a:prstGeom>
      </xdr:spPr>
    </xdr:pic>
    <xdr:clientData/>
  </xdr:twoCellAnchor>
  <xdr:twoCellAnchor editAs="oneCell">
    <xdr:from>
      <xdr:col>3</xdr:col>
      <xdr:colOff>16101</xdr:colOff>
      <xdr:row>14</xdr:row>
      <xdr:rowOff>12473</xdr:rowOff>
    </xdr:from>
    <xdr:to>
      <xdr:col>3</xdr:col>
      <xdr:colOff>278476</xdr:colOff>
      <xdr:row>15</xdr:row>
      <xdr:rowOff>21023</xdr:rowOff>
    </xdr:to>
    <xdr:pic>
      <xdr:nvPicPr>
        <xdr:cNvPr id="22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59226" y="2989036"/>
          <a:ext cx="262375" cy="178639"/>
        </a:xfrm>
        <a:prstGeom prst="rect">
          <a:avLst/>
        </a:prstGeom>
      </xdr:spPr>
    </xdr:pic>
    <xdr:clientData/>
  </xdr:twoCellAnchor>
  <xdr:twoCellAnchor editAs="oneCell">
    <xdr:from>
      <xdr:col>3</xdr:col>
      <xdr:colOff>16102</xdr:colOff>
      <xdr:row>15</xdr:row>
      <xdr:rowOff>12926</xdr:rowOff>
    </xdr:from>
    <xdr:to>
      <xdr:col>3</xdr:col>
      <xdr:colOff>278477</xdr:colOff>
      <xdr:row>16</xdr:row>
      <xdr:rowOff>19744</xdr:rowOff>
    </xdr:to>
    <xdr:pic>
      <xdr:nvPicPr>
        <xdr:cNvPr id="23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59227" y="3159578"/>
          <a:ext cx="262375" cy="176907"/>
        </a:xfrm>
        <a:prstGeom prst="rect">
          <a:avLst/>
        </a:prstGeom>
      </xdr:spPr>
    </xdr:pic>
    <xdr:clientData/>
  </xdr:twoCellAnchor>
  <xdr:twoCellAnchor editAs="oneCell">
    <xdr:from>
      <xdr:col>7</xdr:col>
      <xdr:colOff>24493</xdr:colOff>
      <xdr:row>10</xdr:row>
      <xdr:rowOff>213860</xdr:rowOff>
    </xdr:from>
    <xdr:to>
      <xdr:col>8</xdr:col>
      <xdr:colOff>4293</xdr:colOff>
      <xdr:row>12</xdr:row>
      <xdr:rowOff>2963</xdr:rowOff>
    </xdr:to>
    <xdr:pic>
      <xdr:nvPicPr>
        <xdr:cNvPr id="24" name="Picture G61"/>
        <xdr:cNvPicPr>
          <a:picLocks noChangeAspect="1"/>
          <a:extLst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45984" y="2462440"/>
          <a:ext cx="255345" cy="176907"/>
        </a:xfrm>
        <a:prstGeom prst="rect">
          <a:avLst/>
        </a:prstGeom>
      </xdr:spPr>
    </xdr:pic>
    <xdr:clientData/>
  </xdr:twoCellAnchor>
  <xdr:twoCellAnchor editAs="oneCell">
    <xdr:from>
      <xdr:col>7</xdr:col>
      <xdr:colOff>21545</xdr:colOff>
      <xdr:row>14</xdr:row>
      <xdr:rowOff>12700</xdr:rowOff>
    </xdr:from>
    <xdr:to>
      <xdr:col>8</xdr:col>
      <xdr:colOff>1345</xdr:colOff>
      <xdr:row>15</xdr:row>
      <xdr:rowOff>21250</xdr:rowOff>
    </xdr:to>
    <xdr:pic>
      <xdr:nvPicPr>
        <xdr:cNvPr id="25" name="Picture G61"/>
        <xdr:cNvPicPr>
          <a:picLocks noChangeAspect="1"/>
          <a:extLst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43036" y="2989263"/>
          <a:ext cx="255345" cy="178639"/>
        </a:xfrm>
        <a:prstGeom prst="rect">
          <a:avLst/>
        </a:prstGeom>
      </xdr:spPr>
    </xdr:pic>
    <xdr:clientData/>
  </xdr:twoCellAnchor>
  <xdr:twoCellAnchor editAs="oneCell">
    <xdr:from>
      <xdr:col>3</xdr:col>
      <xdr:colOff>16102</xdr:colOff>
      <xdr:row>16</xdr:row>
      <xdr:rowOff>16555</xdr:rowOff>
    </xdr:from>
    <xdr:to>
      <xdr:col>3</xdr:col>
      <xdr:colOff>275302</xdr:colOff>
      <xdr:row>17</xdr:row>
      <xdr:rowOff>23373</xdr:rowOff>
    </xdr:to>
    <xdr:pic>
      <xdr:nvPicPr>
        <xdr:cNvPr id="26" name="Picture G61"/>
        <xdr:cNvPicPr>
          <a:picLocks noChangeAspect="1"/>
          <a:extLst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159227" y="3333296"/>
          <a:ext cx="259200" cy="176907"/>
        </a:xfrm>
        <a:prstGeom prst="rect">
          <a:avLst/>
        </a:prstGeom>
      </xdr:spPr>
    </xdr:pic>
    <xdr:clientData/>
  </xdr:twoCellAnchor>
  <xdr:twoCellAnchor editAs="oneCell">
    <xdr:from>
      <xdr:col>3</xdr:col>
      <xdr:colOff>23132</xdr:colOff>
      <xdr:row>19</xdr:row>
      <xdr:rowOff>9525</xdr:rowOff>
    </xdr:from>
    <xdr:to>
      <xdr:col>3</xdr:col>
      <xdr:colOff>282332</xdr:colOff>
      <xdr:row>20</xdr:row>
      <xdr:rowOff>16344</xdr:rowOff>
    </xdr:to>
    <xdr:pic>
      <xdr:nvPicPr>
        <xdr:cNvPr id="27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160304" y="3926681"/>
          <a:ext cx="259200" cy="17946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21</xdr:row>
      <xdr:rowOff>19049</xdr:rowOff>
    </xdr:from>
    <xdr:to>
      <xdr:col>3</xdr:col>
      <xdr:colOff>278250</xdr:colOff>
      <xdr:row>22</xdr:row>
      <xdr:rowOff>27599</xdr:rowOff>
    </xdr:to>
    <xdr:pic>
      <xdr:nvPicPr>
        <xdr:cNvPr id="28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168979" y="4325710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21773</xdr:colOff>
      <xdr:row>23</xdr:row>
      <xdr:rowOff>21770</xdr:rowOff>
    </xdr:from>
    <xdr:to>
      <xdr:col>8</xdr:col>
      <xdr:colOff>2026</xdr:colOff>
      <xdr:row>24</xdr:row>
      <xdr:rowOff>30320</xdr:rowOff>
    </xdr:to>
    <xdr:pic>
      <xdr:nvPicPr>
        <xdr:cNvPr id="29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43264" y="4576761"/>
          <a:ext cx="255798" cy="178639"/>
        </a:xfrm>
        <a:prstGeom prst="rect">
          <a:avLst/>
        </a:prstGeom>
      </xdr:spPr>
    </xdr:pic>
    <xdr:clientData/>
  </xdr:twoCellAnchor>
  <xdr:twoCellAnchor editAs="oneCell">
    <xdr:from>
      <xdr:col>3</xdr:col>
      <xdr:colOff>20410</xdr:colOff>
      <xdr:row>20</xdr:row>
      <xdr:rowOff>20410</xdr:rowOff>
    </xdr:from>
    <xdr:to>
      <xdr:col>3</xdr:col>
      <xdr:colOff>279610</xdr:colOff>
      <xdr:row>21</xdr:row>
      <xdr:rowOff>28960</xdr:rowOff>
    </xdr:to>
    <xdr:pic>
      <xdr:nvPicPr>
        <xdr:cNvPr id="30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170339" y="4116160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23132</xdr:colOff>
      <xdr:row>21</xdr:row>
      <xdr:rowOff>23131</xdr:rowOff>
    </xdr:from>
    <xdr:to>
      <xdr:col>8</xdr:col>
      <xdr:colOff>3385</xdr:colOff>
      <xdr:row>22</xdr:row>
      <xdr:rowOff>29950</xdr:rowOff>
    </xdr:to>
    <xdr:pic>
      <xdr:nvPicPr>
        <xdr:cNvPr id="31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44623" y="4237944"/>
          <a:ext cx="255798" cy="176908"/>
        </a:xfrm>
        <a:prstGeom prst="rect">
          <a:avLst/>
        </a:prstGeom>
      </xdr:spPr>
    </xdr:pic>
    <xdr:clientData/>
  </xdr:twoCellAnchor>
  <xdr:twoCellAnchor editAs="oneCell">
    <xdr:from>
      <xdr:col>7</xdr:col>
      <xdr:colOff>22451</xdr:colOff>
      <xdr:row>24</xdr:row>
      <xdr:rowOff>15647</xdr:rowOff>
    </xdr:from>
    <xdr:to>
      <xdr:col>8</xdr:col>
      <xdr:colOff>2704</xdr:colOff>
      <xdr:row>25</xdr:row>
      <xdr:rowOff>22466</xdr:rowOff>
    </xdr:to>
    <xdr:pic>
      <xdr:nvPicPr>
        <xdr:cNvPr id="32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43942" y="4740727"/>
          <a:ext cx="255798" cy="176909"/>
        </a:xfrm>
        <a:prstGeom prst="rect">
          <a:avLst/>
        </a:prstGeom>
      </xdr:spPr>
    </xdr:pic>
    <xdr:clientData/>
  </xdr:twoCellAnchor>
  <xdr:twoCellAnchor editAs="oneCell">
    <xdr:from>
      <xdr:col>3</xdr:col>
      <xdr:colOff>19049</xdr:colOff>
      <xdr:row>22</xdr:row>
      <xdr:rowOff>12246</xdr:rowOff>
    </xdr:from>
    <xdr:to>
      <xdr:col>3</xdr:col>
      <xdr:colOff>278249</xdr:colOff>
      <xdr:row>23</xdr:row>
      <xdr:rowOff>20796</xdr:rowOff>
    </xdr:to>
    <xdr:pic>
      <xdr:nvPicPr>
        <xdr:cNvPr id="33" name="Picture G41"/>
        <xdr:cNvPicPr>
          <a:picLocks noChangeAspect="1"/>
          <a:extLst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168978" y="4529817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18368</xdr:colOff>
      <xdr:row>23</xdr:row>
      <xdr:rowOff>8164</xdr:rowOff>
    </xdr:from>
    <xdr:to>
      <xdr:col>3</xdr:col>
      <xdr:colOff>277568</xdr:colOff>
      <xdr:row>24</xdr:row>
      <xdr:rowOff>14983</xdr:rowOff>
    </xdr:to>
    <xdr:pic>
      <xdr:nvPicPr>
        <xdr:cNvPr id="34" name="Picture G41"/>
        <xdr:cNvPicPr>
          <a:picLocks noChangeAspect="1"/>
          <a:extLst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161493" y="4563155"/>
          <a:ext cx="259200" cy="176908"/>
        </a:xfrm>
        <a:prstGeom prst="rect">
          <a:avLst/>
        </a:prstGeom>
      </xdr:spPr>
    </xdr:pic>
    <xdr:clientData/>
  </xdr:twoCellAnchor>
  <xdr:twoCellAnchor editAs="oneCell">
    <xdr:from>
      <xdr:col>7</xdr:col>
      <xdr:colOff>24492</xdr:colOff>
      <xdr:row>20</xdr:row>
      <xdr:rowOff>17688</xdr:rowOff>
    </xdr:from>
    <xdr:to>
      <xdr:col>8</xdr:col>
      <xdr:colOff>4745</xdr:colOff>
      <xdr:row>21</xdr:row>
      <xdr:rowOff>26238</xdr:rowOff>
    </xdr:to>
    <xdr:pic>
      <xdr:nvPicPr>
        <xdr:cNvPr id="35" name="Picture G41"/>
        <xdr:cNvPicPr>
          <a:picLocks noChangeAspect="1"/>
          <a:extLst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42581" y="4113438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22</xdr:row>
      <xdr:rowOff>23813</xdr:rowOff>
    </xdr:from>
    <xdr:to>
      <xdr:col>8</xdr:col>
      <xdr:colOff>4065</xdr:colOff>
      <xdr:row>23</xdr:row>
      <xdr:rowOff>32363</xdr:rowOff>
    </xdr:to>
    <xdr:pic>
      <xdr:nvPicPr>
        <xdr:cNvPr id="36" name="Picture G61"/>
        <xdr:cNvPicPr>
          <a:picLocks noChangeAspect="1"/>
          <a:extLst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245303" y="4408715"/>
          <a:ext cx="255798" cy="178639"/>
        </a:xfrm>
        <a:prstGeom prst="rect">
          <a:avLst/>
        </a:prstGeom>
      </xdr:spPr>
    </xdr:pic>
    <xdr:clientData/>
  </xdr:twoCellAnchor>
  <xdr:twoCellAnchor editAs="oneCell">
    <xdr:from>
      <xdr:col>7</xdr:col>
      <xdr:colOff>19731</xdr:colOff>
      <xdr:row>19</xdr:row>
      <xdr:rowOff>9526</xdr:rowOff>
    </xdr:from>
    <xdr:to>
      <xdr:col>7</xdr:col>
      <xdr:colOff>275529</xdr:colOff>
      <xdr:row>20</xdr:row>
      <xdr:rowOff>18076</xdr:rowOff>
    </xdr:to>
    <xdr:pic>
      <xdr:nvPicPr>
        <xdr:cNvPr id="37" name="Picture G61"/>
        <xdr:cNvPicPr>
          <a:picLocks noChangeAspect="1"/>
          <a:extLst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241222" y="3884160"/>
          <a:ext cx="255798" cy="178639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24</xdr:row>
      <xdr:rowOff>12246</xdr:rowOff>
    </xdr:from>
    <xdr:to>
      <xdr:col>3</xdr:col>
      <xdr:colOff>278250</xdr:colOff>
      <xdr:row>25</xdr:row>
      <xdr:rowOff>19065</xdr:rowOff>
    </xdr:to>
    <xdr:pic>
      <xdr:nvPicPr>
        <xdr:cNvPr id="38" name="Picture G61"/>
        <xdr:cNvPicPr>
          <a:picLocks noChangeAspect="1"/>
          <a:extLst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168979" y="4951639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19730</xdr:colOff>
      <xdr:row>27</xdr:row>
      <xdr:rowOff>8321</xdr:rowOff>
    </xdr:from>
    <xdr:to>
      <xdr:col>3</xdr:col>
      <xdr:colOff>278930</xdr:colOff>
      <xdr:row>28</xdr:row>
      <xdr:rowOff>16871</xdr:rowOff>
    </xdr:to>
    <xdr:pic>
      <xdr:nvPicPr>
        <xdr:cNvPr id="39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162855" y="5291294"/>
          <a:ext cx="259200" cy="178640"/>
        </a:xfrm>
        <a:prstGeom prst="rect">
          <a:avLst/>
        </a:prstGeom>
      </xdr:spPr>
    </xdr:pic>
    <xdr:clientData/>
  </xdr:twoCellAnchor>
  <xdr:twoCellAnchor editAs="oneCell">
    <xdr:from>
      <xdr:col>3</xdr:col>
      <xdr:colOff>21144</xdr:colOff>
      <xdr:row>29</xdr:row>
      <xdr:rowOff>6857</xdr:rowOff>
    </xdr:from>
    <xdr:to>
      <xdr:col>3</xdr:col>
      <xdr:colOff>280344</xdr:colOff>
      <xdr:row>30</xdr:row>
      <xdr:rowOff>16161</xdr:rowOff>
    </xdr:to>
    <xdr:pic>
      <xdr:nvPicPr>
        <xdr:cNvPr id="40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164269" y="5630009"/>
          <a:ext cx="259200" cy="179393"/>
        </a:xfrm>
        <a:prstGeom prst="rect">
          <a:avLst/>
        </a:prstGeom>
      </xdr:spPr>
    </xdr:pic>
    <xdr:clientData/>
  </xdr:twoCellAnchor>
  <xdr:twoCellAnchor editAs="oneCell">
    <xdr:from>
      <xdr:col>7</xdr:col>
      <xdr:colOff>28576</xdr:colOff>
      <xdr:row>31</xdr:row>
      <xdr:rowOff>23447</xdr:rowOff>
    </xdr:from>
    <xdr:to>
      <xdr:col>8</xdr:col>
      <xdr:colOff>9353</xdr:colOff>
      <xdr:row>32</xdr:row>
      <xdr:rowOff>31997</xdr:rowOff>
    </xdr:to>
    <xdr:pic>
      <xdr:nvPicPr>
        <xdr:cNvPr id="41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237768" y="6434505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20935</xdr:colOff>
      <xdr:row>28</xdr:row>
      <xdr:rowOff>6803</xdr:rowOff>
    </xdr:from>
    <xdr:to>
      <xdr:col>3</xdr:col>
      <xdr:colOff>280135</xdr:colOff>
      <xdr:row>29</xdr:row>
      <xdr:rowOff>13622</xdr:rowOff>
    </xdr:to>
    <xdr:pic>
      <xdr:nvPicPr>
        <xdr:cNvPr id="42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164060" y="5459866"/>
          <a:ext cx="259200" cy="176908"/>
        </a:xfrm>
        <a:prstGeom prst="rect">
          <a:avLst/>
        </a:prstGeom>
      </xdr:spPr>
    </xdr:pic>
    <xdr:clientData/>
  </xdr:twoCellAnchor>
  <xdr:twoCellAnchor editAs="oneCell">
    <xdr:from>
      <xdr:col>7</xdr:col>
      <xdr:colOff>27843</xdr:colOff>
      <xdr:row>29</xdr:row>
      <xdr:rowOff>20515</xdr:rowOff>
    </xdr:from>
    <xdr:to>
      <xdr:col>8</xdr:col>
      <xdr:colOff>8620</xdr:colOff>
      <xdr:row>30</xdr:row>
      <xdr:rowOff>29065</xdr:rowOff>
    </xdr:to>
    <xdr:pic>
      <xdr:nvPicPr>
        <xdr:cNvPr id="43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237035" y="6006611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26378</xdr:colOff>
      <xdr:row>32</xdr:row>
      <xdr:rowOff>19050</xdr:rowOff>
    </xdr:from>
    <xdr:to>
      <xdr:col>8</xdr:col>
      <xdr:colOff>7155</xdr:colOff>
      <xdr:row>33</xdr:row>
      <xdr:rowOff>25869</xdr:rowOff>
    </xdr:to>
    <xdr:pic>
      <xdr:nvPicPr>
        <xdr:cNvPr id="44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235570" y="6642588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22505</xdr:colOff>
      <xdr:row>28</xdr:row>
      <xdr:rowOff>14655</xdr:rowOff>
    </xdr:from>
    <xdr:to>
      <xdr:col>8</xdr:col>
      <xdr:colOff>3282</xdr:colOff>
      <xdr:row>29</xdr:row>
      <xdr:rowOff>23205</xdr:rowOff>
    </xdr:to>
    <xdr:pic>
      <xdr:nvPicPr>
        <xdr:cNvPr id="45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243996" y="5467718"/>
          <a:ext cx="256322" cy="178639"/>
        </a:xfrm>
        <a:prstGeom prst="rect">
          <a:avLst/>
        </a:prstGeom>
      </xdr:spPr>
    </xdr:pic>
    <xdr:clientData/>
  </xdr:twoCellAnchor>
  <xdr:twoCellAnchor editAs="oneCell">
    <xdr:from>
      <xdr:col>3</xdr:col>
      <xdr:colOff>12929</xdr:colOff>
      <xdr:row>30</xdr:row>
      <xdr:rowOff>10311</xdr:rowOff>
    </xdr:from>
    <xdr:to>
      <xdr:col>3</xdr:col>
      <xdr:colOff>274222</xdr:colOff>
      <xdr:row>31</xdr:row>
      <xdr:rowOff>18861</xdr:rowOff>
    </xdr:to>
    <xdr:pic>
      <xdr:nvPicPr>
        <xdr:cNvPr id="46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156054" y="5803552"/>
          <a:ext cx="261293" cy="178639"/>
        </a:xfrm>
        <a:prstGeom prst="rect">
          <a:avLst/>
        </a:prstGeom>
      </xdr:spPr>
    </xdr:pic>
    <xdr:clientData/>
  </xdr:twoCellAnchor>
  <xdr:twoCellAnchor editAs="oneCell">
    <xdr:from>
      <xdr:col>3</xdr:col>
      <xdr:colOff>14866</xdr:colOff>
      <xdr:row>31</xdr:row>
      <xdr:rowOff>11725</xdr:rowOff>
    </xdr:from>
    <xdr:to>
      <xdr:col>3</xdr:col>
      <xdr:colOff>276159</xdr:colOff>
      <xdr:row>32</xdr:row>
      <xdr:rowOff>20275</xdr:rowOff>
    </xdr:to>
    <xdr:pic>
      <xdr:nvPicPr>
        <xdr:cNvPr id="47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157991" y="5975055"/>
          <a:ext cx="261293" cy="178640"/>
        </a:xfrm>
        <a:prstGeom prst="rect">
          <a:avLst/>
        </a:prstGeom>
      </xdr:spPr>
    </xdr:pic>
    <xdr:clientData/>
  </xdr:twoCellAnchor>
  <xdr:twoCellAnchor editAs="oneCell">
    <xdr:from>
      <xdr:col>7</xdr:col>
      <xdr:colOff>26429</xdr:colOff>
      <xdr:row>27</xdr:row>
      <xdr:rowOff>7850</xdr:rowOff>
    </xdr:from>
    <xdr:to>
      <xdr:col>8</xdr:col>
      <xdr:colOff>7206</xdr:colOff>
      <xdr:row>28</xdr:row>
      <xdr:rowOff>16400</xdr:rowOff>
    </xdr:to>
    <xdr:pic>
      <xdr:nvPicPr>
        <xdr:cNvPr id="48" name="Picture G42"/>
        <xdr:cNvPicPr>
          <a:picLocks noChangeAspect="1"/>
          <a:extLst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247920" y="5290823"/>
          <a:ext cx="256322" cy="178640"/>
        </a:xfrm>
        <a:prstGeom prst="rect">
          <a:avLst/>
        </a:prstGeom>
      </xdr:spPr>
    </xdr:pic>
    <xdr:clientData/>
  </xdr:twoCellAnchor>
  <xdr:twoCellAnchor editAs="oneCell">
    <xdr:from>
      <xdr:col>7</xdr:col>
      <xdr:colOff>27843</xdr:colOff>
      <xdr:row>30</xdr:row>
      <xdr:rowOff>13188</xdr:rowOff>
    </xdr:from>
    <xdr:to>
      <xdr:col>8</xdr:col>
      <xdr:colOff>8620</xdr:colOff>
      <xdr:row>31</xdr:row>
      <xdr:rowOff>21738</xdr:rowOff>
    </xdr:to>
    <xdr:pic>
      <xdr:nvPicPr>
        <xdr:cNvPr id="49" name="Picture G42"/>
        <xdr:cNvPicPr>
          <a:picLocks noChangeAspect="1"/>
          <a:extLst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237035" y="6211765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18265</xdr:colOff>
      <xdr:row>32</xdr:row>
      <xdr:rowOff>11200</xdr:rowOff>
    </xdr:from>
    <xdr:to>
      <xdr:col>3</xdr:col>
      <xdr:colOff>279558</xdr:colOff>
      <xdr:row>33</xdr:row>
      <xdr:rowOff>18019</xdr:rowOff>
    </xdr:to>
    <xdr:pic>
      <xdr:nvPicPr>
        <xdr:cNvPr id="50" name="Picture G42"/>
        <xdr:cNvPicPr>
          <a:picLocks noChangeAspect="1"/>
          <a:extLst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161390" y="6144620"/>
          <a:ext cx="261293" cy="176908"/>
        </a:xfrm>
        <a:prstGeom prst="rect">
          <a:avLst/>
        </a:prstGeom>
      </xdr:spPr>
    </xdr:pic>
    <xdr:clientData/>
  </xdr:twoCellAnchor>
  <xdr:twoCellAnchor editAs="oneCell">
    <xdr:from>
      <xdr:col>3</xdr:col>
      <xdr:colOff>16566</xdr:colOff>
      <xdr:row>35</xdr:row>
      <xdr:rowOff>8283</xdr:rowOff>
    </xdr:from>
    <xdr:to>
      <xdr:col>3</xdr:col>
      <xdr:colOff>275766</xdr:colOff>
      <xdr:row>36</xdr:row>
      <xdr:rowOff>15101</xdr:rowOff>
    </xdr:to>
    <xdr:pic>
      <xdr:nvPicPr>
        <xdr:cNvPr id="51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170044" y="7089913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17549</xdr:colOff>
      <xdr:row>37</xdr:row>
      <xdr:rowOff>13925</xdr:rowOff>
    </xdr:from>
    <xdr:to>
      <xdr:col>3</xdr:col>
      <xdr:colOff>276749</xdr:colOff>
      <xdr:row>38</xdr:row>
      <xdr:rowOff>22475</xdr:rowOff>
    </xdr:to>
    <xdr:pic>
      <xdr:nvPicPr>
        <xdr:cNvPr id="52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154721" y="7544628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23671</xdr:colOff>
      <xdr:row>39</xdr:row>
      <xdr:rowOff>3889</xdr:rowOff>
    </xdr:from>
    <xdr:to>
      <xdr:col>8</xdr:col>
      <xdr:colOff>9028</xdr:colOff>
      <xdr:row>40</xdr:row>
      <xdr:rowOff>12439</xdr:rowOff>
    </xdr:to>
    <xdr:pic>
      <xdr:nvPicPr>
        <xdr:cNvPr id="53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245162" y="7375559"/>
          <a:ext cx="260902" cy="178639"/>
        </a:xfrm>
        <a:prstGeom prst="rect">
          <a:avLst/>
        </a:prstGeom>
      </xdr:spPr>
    </xdr:pic>
    <xdr:clientData/>
  </xdr:twoCellAnchor>
  <xdr:twoCellAnchor editAs="oneCell">
    <xdr:from>
      <xdr:col>3</xdr:col>
      <xdr:colOff>16328</xdr:colOff>
      <xdr:row>36</xdr:row>
      <xdr:rowOff>10885</xdr:rowOff>
    </xdr:from>
    <xdr:to>
      <xdr:col>3</xdr:col>
      <xdr:colOff>275528</xdr:colOff>
      <xdr:row>37</xdr:row>
      <xdr:rowOff>19435</xdr:rowOff>
    </xdr:to>
    <xdr:pic>
      <xdr:nvPicPr>
        <xdr:cNvPr id="54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160814" y="7434942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21772</xdr:colOff>
      <xdr:row>37</xdr:row>
      <xdr:rowOff>21770</xdr:rowOff>
    </xdr:from>
    <xdr:to>
      <xdr:col>8</xdr:col>
      <xdr:colOff>3386</xdr:colOff>
      <xdr:row>38</xdr:row>
      <xdr:rowOff>30320</xdr:rowOff>
    </xdr:to>
    <xdr:pic>
      <xdr:nvPicPr>
        <xdr:cNvPr id="55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243943" y="7658099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20411</xdr:colOff>
      <xdr:row>40</xdr:row>
      <xdr:rowOff>14287</xdr:rowOff>
    </xdr:from>
    <xdr:to>
      <xdr:col>8</xdr:col>
      <xdr:colOff>2025</xdr:colOff>
      <xdr:row>41</xdr:row>
      <xdr:rowOff>21105</xdr:rowOff>
    </xdr:to>
    <xdr:pic>
      <xdr:nvPicPr>
        <xdr:cNvPr id="56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241902" y="7556046"/>
          <a:ext cx="257159" cy="176907"/>
        </a:xfrm>
        <a:prstGeom prst="rect">
          <a:avLst/>
        </a:prstGeom>
      </xdr:spPr>
    </xdr:pic>
    <xdr:clientData/>
  </xdr:twoCellAnchor>
  <xdr:twoCellAnchor editAs="oneCell">
    <xdr:from>
      <xdr:col>16</xdr:col>
      <xdr:colOff>30473</xdr:colOff>
      <xdr:row>0</xdr:row>
      <xdr:rowOff>76200</xdr:rowOff>
    </xdr:from>
    <xdr:to>
      <xdr:col>18</xdr:col>
      <xdr:colOff>225808</xdr:colOff>
      <xdr:row>1</xdr:row>
      <xdr:rowOff>665018</xdr:rowOff>
    </xdr:to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3148" y="76200"/>
          <a:ext cx="690635" cy="762000"/>
        </a:xfrm>
        <a:prstGeom prst="rect">
          <a:avLst/>
        </a:prstGeom>
      </xdr:spPr>
    </xdr:pic>
    <xdr:clientData/>
  </xdr:twoCellAnchor>
  <xdr:twoCellAnchor editAs="oneCell">
    <xdr:from>
      <xdr:col>7</xdr:col>
      <xdr:colOff>17372</xdr:colOff>
      <xdr:row>36</xdr:row>
      <xdr:rowOff>2826</xdr:rowOff>
    </xdr:from>
    <xdr:to>
      <xdr:col>8</xdr:col>
      <xdr:colOff>10212</xdr:colOff>
      <xdr:row>37</xdr:row>
      <xdr:rowOff>14518</xdr:rowOff>
    </xdr:to>
    <xdr:pic>
      <xdr:nvPicPr>
        <xdr:cNvPr id="57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238863" y="6864228"/>
          <a:ext cx="268385" cy="181781"/>
        </a:xfrm>
        <a:prstGeom prst="rect">
          <a:avLst/>
        </a:prstGeom>
      </xdr:spPr>
    </xdr:pic>
    <xdr:clientData/>
  </xdr:twoCellAnchor>
  <xdr:twoCellAnchor editAs="oneCell">
    <xdr:from>
      <xdr:col>3</xdr:col>
      <xdr:colOff>10072</xdr:colOff>
      <xdr:row>38</xdr:row>
      <xdr:rowOff>0</xdr:rowOff>
    </xdr:from>
    <xdr:to>
      <xdr:col>3</xdr:col>
      <xdr:colOff>277849</xdr:colOff>
      <xdr:row>39</xdr:row>
      <xdr:rowOff>9303</xdr:rowOff>
    </xdr:to>
    <xdr:pic>
      <xdr:nvPicPr>
        <xdr:cNvPr id="58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152035" y="8244495"/>
          <a:ext cx="267777" cy="182020"/>
        </a:xfrm>
        <a:prstGeom prst="rect">
          <a:avLst/>
        </a:prstGeom>
      </xdr:spPr>
    </xdr:pic>
    <xdr:clientData/>
  </xdr:twoCellAnchor>
  <xdr:twoCellAnchor editAs="oneCell">
    <xdr:from>
      <xdr:col>3</xdr:col>
      <xdr:colOff>9142</xdr:colOff>
      <xdr:row>39</xdr:row>
      <xdr:rowOff>956</xdr:rowOff>
    </xdr:from>
    <xdr:to>
      <xdr:col>3</xdr:col>
      <xdr:colOff>276919</xdr:colOff>
      <xdr:row>40</xdr:row>
      <xdr:rowOff>9794</xdr:rowOff>
    </xdr:to>
    <xdr:pic>
      <xdr:nvPicPr>
        <xdr:cNvPr id="59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151105" y="8457297"/>
          <a:ext cx="267777" cy="182020"/>
        </a:xfrm>
        <a:prstGeom prst="rect">
          <a:avLst/>
        </a:prstGeom>
      </xdr:spPr>
    </xdr:pic>
    <xdr:clientData/>
  </xdr:twoCellAnchor>
  <xdr:twoCellAnchor editAs="oneCell">
    <xdr:from>
      <xdr:col>3</xdr:col>
      <xdr:colOff>13788</xdr:colOff>
      <xdr:row>40</xdr:row>
      <xdr:rowOff>14895</xdr:rowOff>
    </xdr:from>
    <xdr:to>
      <xdr:col>3</xdr:col>
      <xdr:colOff>272988</xdr:colOff>
      <xdr:row>41</xdr:row>
      <xdr:rowOff>21713</xdr:rowOff>
    </xdr:to>
    <xdr:pic>
      <xdr:nvPicPr>
        <xdr:cNvPr id="60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155751" y="8680322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18749</xdr:colOff>
      <xdr:row>35</xdr:row>
      <xdr:rowOff>359</xdr:rowOff>
    </xdr:from>
    <xdr:to>
      <xdr:col>8</xdr:col>
      <xdr:colOff>3815</xdr:colOff>
      <xdr:row>36</xdr:row>
      <xdr:rowOff>8909</xdr:rowOff>
    </xdr:to>
    <xdr:pic>
      <xdr:nvPicPr>
        <xdr:cNvPr id="61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240240" y="6691672"/>
          <a:ext cx="260611" cy="178639"/>
        </a:xfrm>
        <a:prstGeom prst="rect">
          <a:avLst/>
        </a:prstGeom>
      </xdr:spPr>
    </xdr:pic>
    <xdr:clientData/>
  </xdr:twoCellAnchor>
  <xdr:twoCellAnchor editAs="oneCell">
    <xdr:from>
      <xdr:col>7</xdr:col>
      <xdr:colOff>21222</xdr:colOff>
      <xdr:row>38</xdr:row>
      <xdr:rowOff>8391</xdr:rowOff>
    </xdr:from>
    <xdr:to>
      <xdr:col>8</xdr:col>
      <xdr:colOff>6288</xdr:colOff>
      <xdr:row>39</xdr:row>
      <xdr:rowOff>15209</xdr:rowOff>
    </xdr:to>
    <xdr:pic>
      <xdr:nvPicPr>
        <xdr:cNvPr id="62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245783" y="8255647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16540</xdr:colOff>
      <xdr:row>42</xdr:row>
      <xdr:rowOff>217246</xdr:rowOff>
    </xdr:from>
    <xdr:to>
      <xdr:col>3</xdr:col>
      <xdr:colOff>277382</xdr:colOff>
      <xdr:row>44</xdr:row>
      <xdr:rowOff>8082</xdr:rowOff>
    </xdr:to>
    <xdr:pic>
      <xdr:nvPicPr>
        <xdr:cNvPr id="63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159665" y="8099184"/>
          <a:ext cx="260842" cy="178639"/>
        </a:xfrm>
        <a:prstGeom prst="rect">
          <a:avLst/>
        </a:prstGeom>
      </xdr:spPr>
    </xdr:pic>
    <xdr:clientData/>
  </xdr:twoCellAnchor>
  <xdr:twoCellAnchor editAs="oneCell">
    <xdr:from>
      <xdr:col>3</xdr:col>
      <xdr:colOff>14452</xdr:colOff>
      <xdr:row>45</xdr:row>
      <xdr:rowOff>8119</xdr:rowOff>
    </xdr:from>
    <xdr:to>
      <xdr:col>3</xdr:col>
      <xdr:colOff>275294</xdr:colOff>
      <xdr:row>46</xdr:row>
      <xdr:rowOff>14937</xdr:rowOff>
    </xdr:to>
    <xdr:pic>
      <xdr:nvPicPr>
        <xdr:cNvPr id="64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157577" y="8447949"/>
          <a:ext cx="260842" cy="176908"/>
        </a:xfrm>
        <a:prstGeom prst="rect">
          <a:avLst/>
        </a:prstGeom>
      </xdr:spPr>
    </xdr:pic>
    <xdr:clientData/>
  </xdr:twoCellAnchor>
  <xdr:twoCellAnchor editAs="oneCell">
    <xdr:from>
      <xdr:col>7</xdr:col>
      <xdr:colOff>18699</xdr:colOff>
      <xdr:row>47</xdr:row>
      <xdr:rowOff>6804</xdr:rowOff>
    </xdr:from>
    <xdr:to>
      <xdr:col>8</xdr:col>
      <xdr:colOff>3644</xdr:colOff>
      <xdr:row>48</xdr:row>
      <xdr:rowOff>11137</xdr:rowOff>
    </xdr:to>
    <xdr:pic>
      <xdr:nvPicPr>
        <xdr:cNvPr id="65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240190" y="8786813"/>
          <a:ext cx="260490" cy="174422"/>
        </a:xfrm>
        <a:prstGeom prst="rect">
          <a:avLst/>
        </a:prstGeom>
      </xdr:spPr>
    </xdr:pic>
    <xdr:clientData/>
  </xdr:twoCellAnchor>
  <xdr:twoCellAnchor editAs="oneCell">
    <xdr:from>
      <xdr:col>7</xdr:col>
      <xdr:colOff>16070</xdr:colOff>
      <xdr:row>42</xdr:row>
      <xdr:rowOff>217011</xdr:rowOff>
    </xdr:from>
    <xdr:to>
      <xdr:col>7</xdr:col>
      <xdr:colOff>274918</xdr:colOff>
      <xdr:row>44</xdr:row>
      <xdr:rowOff>7847</xdr:rowOff>
    </xdr:to>
    <xdr:pic>
      <xdr:nvPicPr>
        <xdr:cNvPr id="66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237561" y="8098949"/>
          <a:ext cx="258848" cy="178639"/>
        </a:xfrm>
        <a:prstGeom prst="rect">
          <a:avLst/>
        </a:prstGeom>
      </xdr:spPr>
    </xdr:pic>
    <xdr:clientData/>
  </xdr:twoCellAnchor>
  <xdr:twoCellAnchor editAs="oneCell">
    <xdr:from>
      <xdr:col>7</xdr:col>
      <xdr:colOff>21403</xdr:colOff>
      <xdr:row>46</xdr:row>
      <xdr:rowOff>10200</xdr:rowOff>
    </xdr:from>
    <xdr:to>
      <xdr:col>8</xdr:col>
      <xdr:colOff>4706</xdr:colOff>
      <xdr:row>47</xdr:row>
      <xdr:rowOff>16265</xdr:rowOff>
    </xdr:to>
    <xdr:pic>
      <xdr:nvPicPr>
        <xdr:cNvPr id="67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242894" y="8620120"/>
          <a:ext cx="258848" cy="176154"/>
        </a:xfrm>
        <a:prstGeom prst="rect">
          <a:avLst/>
        </a:prstGeom>
      </xdr:spPr>
    </xdr:pic>
    <xdr:clientData/>
  </xdr:twoCellAnchor>
  <xdr:twoCellAnchor editAs="oneCell">
    <xdr:from>
      <xdr:col>3</xdr:col>
      <xdr:colOff>22334</xdr:colOff>
      <xdr:row>48</xdr:row>
      <xdr:rowOff>2157</xdr:rowOff>
    </xdr:from>
    <xdr:to>
      <xdr:col>3</xdr:col>
      <xdr:colOff>281534</xdr:colOff>
      <xdr:row>49</xdr:row>
      <xdr:rowOff>8977</xdr:rowOff>
    </xdr:to>
    <xdr:pic>
      <xdr:nvPicPr>
        <xdr:cNvPr id="68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165459" y="8952255"/>
          <a:ext cx="259200" cy="176910"/>
        </a:xfrm>
        <a:prstGeom prst="rect">
          <a:avLst/>
        </a:prstGeom>
      </xdr:spPr>
    </xdr:pic>
    <xdr:clientData/>
  </xdr:twoCellAnchor>
  <xdr:twoCellAnchor editAs="oneCell">
    <xdr:from>
      <xdr:col>7</xdr:col>
      <xdr:colOff>19003</xdr:colOff>
      <xdr:row>44</xdr:row>
      <xdr:rowOff>12670</xdr:rowOff>
    </xdr:from>
    <xdr:to>
      <xdr:col>8</xdr:col>
      <xdr:colOff>2306</xdr:colOff>
      <xdr:row>45</xdr:row>
      <xdr:rowOff>21220</xdr:rowOff>
    </xdr:to>
    <xdr:pic>
      <xdr:nvPicPr>
        <xdr:cNvPr id="69" name="Picture G41"/>
        <xdr:cNvPicPr>
          <a:picLocks noChangeAspect="1"/>
          <a:extLst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3240494" y="8282411"/>
          <a:ext cx="258848" cy="178639"/>
        </a:xfrm>
        <a:prstGeom prst="rect">
          <a:avLst/>
        </a:prstGeom>
      </xdr:spPr>
    </xdr:pic>
    <xdr:clientData/>
  </xdr:twoCellAnchor>
  <xdr:twoCellAnchor editAs="oneCell">
    <xdr:from>
      <xdr:col>3</xdr:col>
      <xdr:colOff>21255</xdr:colOff>
      <xdr:row>46</xdr:row>
      <xdr:rowOff>17620</xdr:rowOff>
    </xdr:from>
    <xdr:to>
      <xdr:col>3</xdr:col>
      <xdr:colOff>280455</xdr:colOff>
      <xdr:row>47</xdr:row>
      <xdr:rowOff>23685</xdr:rowOff>
    </xdr:to>
    <xdr:pic>
      <xdr:nvPicPr>
        <xdr:cNvPr id="70" name="Picture G41"/>
        <xdr:cNvPicPr>
          <a:picLocks noChangeAspect="1"/>
          <a:extLst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164380" y="8627540"/>
          <a:ext cx="259200" cy="176154"/>
        </a:xfrm>
        <a:prstGeom prst="rect">
          <a:avLst/>
        </a:prstGeom>
      </xdr:spPr>
    </xdr:pic>
    <xdr:clientData/>
  </xdr:twoCellAnchor>
  <xdr:twoCellAnchor editAs="oneCell">
    <xdr:from>
      <xdr:col>3</xdr:col>
      <xdr:colOff>25971</xdr:colOff>
      <xdr:row>47</xdr:row>
      <xdr:rowOff>6803</xdr:rowOff>
    </xdr:from>
    <xdr:to>
      <xdr:col>3</xdr:col>
      <xdr:colOff>285171</xdr:colOff>
      <xdr:row>48</xdr:row>
      <xdr:rowOff>15589</xdr:rowOff>
    </xdr:to>
    <xdr:pic>
      <xdr:nvPicPr>
        <xdr:cNvPr id="71" name="Picture G41"/>
        <xdr:cNvPicPr>
          <a:picLocks noChangeAspect="1"/>
          <a:extLst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169096" y="8786812"/>
          <a:ext cx="259200" cy="178875"/>
        </a:xfrm>
        <a:prstGeom prst="rect">
          <a:avLst/>
        </a:prstGeom>
      </xdr:spPr>
    </xdr:pic>
    <xdr:clientData/>
  </xdr:twoCellAnchor>
  <xdr:twoCellAnchor editAs="oneCell">
    <xdr:from>
      <xdr:col>7</xdr:col>
      <xdr:colOff>15837</xdr:colOff>
      <xdr:row>45</xdr:row>
      <xdr:rowOff>9502</xdr:rowOff>
    </xdr:from>
    <xdr:to>
      <xdr:col>8</xdr:col>
      <xdr:colOff>1758</xdr:colOff>
      <xdr:row>46</xdr:row>
      <xdr:rowOff>18052</xdr:rowOff>
    </xdr:to>
    <xdr:pic>
      <xdr:nvPicPr>
        <xdr:cNvPr id="72" name="Picture G32"/>
        <xdr:cNvPicPr>
          <a:picLocks noChangeAspect="1"/>
          <a:extLst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237328" y="8449332"/>
          <a:ext cx="261466" cy="178640"/>
        </a:xfrm>
        <a:prstGeom prst="rect">
          <a:avLst/>
        </a:prstGeom>
      </xdr:spPr>
    </xdr:pic>
    <xdr:clientData/>
  </xdr:twoCellAnchor>
  <xdr:twoCellAnchor editAs="oneCell">
    <xdr:from>
      <xdr:col>3</xdr:col>
      <xdr:colOff>14453</xdr:colOff>
      <xdr:row>44</xdr:row>
      <xdr:rowOff>4247</xdr:rowOff>
    </xdr:from>
    <xdr:to>
      <xdr:col>3</xdr:col>
      <xdr:colOff>276271</xdr:colOff>
      <xdr:row>45</xdr:row>
      <xdr:rowOff>12797</xdr:rowOff>
    </xdr:to>
    <xdr:pic>
      <xdr:nvPicPr>
        <xdr:cNvPr id="73" name="Picture G32"/>
        <xdr:cNvPicPr>
          <a:picLocks noChangeAspect="1"/>
          <a:extLst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157578" y="8273988"/>
          <a:ext cx="261818" cy="178639"/>
        </a:xfrm>
        <a:prstGeom prst="rect">
          <a:avLst/>
        </a:prstGeom>
      </xdr:spPr>
    </xdr:pic>
    <xdr:clientData/>
  </xdr:twoCellAnchor>
  <xdr:twoCellAnchor editAs="oneCell">
    <xdr:from>
      <xdr:col>7</xdr:col>
      <xdr:colOff>18699</xdr:colOff>
      <xdr:row>47</xdr:row>
      <xdr:rowOff>165209</xdr:rowOff>
    </xdr:from>
    <xdr:to>
      <xdr:col>8</xdr:col>
      <xdr:colOff>4620</xdr:colOff>
      <xdr:row>49</xdr:row>
      <xdr:rowOff>1940</xdr:rowOff>
    </xdr:to>
    <xdr:pic>
      <xdr:nvPicPr>
        <xdr:cNvPr id="74" name="Picture G32"/>
        <xdr:cNvPicPr>
          <a:picLocks noChangeAspect="1"/>
          <a:extLst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240190" y="8945218"/>
          <a:ext cx="261466" cy="176910"/>
        </a:xfrm>
        <a:prstGeom prst="rect">
          <a:avLst/>
        </a:prstGeom>
      </xdr:spPr>
    </xdr:pic>
    <xdr:clientData/>
  </xdr:twoCellAnchor>
  <xdr:twoCellAnchor editAs="oneCell">
    <xdr:from>
      <xdr:col>3</xdr:col>
      <xdr:colOff>27036</xdr:colOff>
      <xdr:row>50</xdr:row>
      <xdr:rowOff>213059</xdr:rowOff>
    </xdr:from>
    <xdr:to>
      <xdr:col>3</xdr:col>
      <xdr:colOff>285129</xdr:colOff>
      <xdr:row>52</xdr:row>
      <xdr:rowOff>4897</xdr:rowOff>
    </xdr:to>
    <xdr:pic>
      <xdr:nvPicPr>
        <xdr:cNvPr id="75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170161" y="9503336"/>
          <a:ext cx="258093" cy="179641"/>
        </a:xfrm>
        <a:prstGeom prst="rect">
          <a:avLst/>
        </a:prstGeom>
      </xdr:spPr>
    </xdr:pic>
    <xdr:clientData/>
  </xdr:twoCellAnchor>
  <xdr:twoCellAnchor editAs="oneCell">
    <xdr:from>
      <xdr:col>7</xdr:col>
      <xdr:colOff>26535</xdr:colOff>
      <xdr:row>53</xdr:row>
      <xdr:rowOff>9525</xdr:rowOff>
    </xdr:from>
    <xdr:to>
      <xdr:col>8</xdr:col>
      <xdr:colOff>7218</xdr:colOff>
      <xdr:row>54</xdr:row>
      <xdr:rowOff>16342</xdr:rowOff>
    </xdr:to>
    <xdr:pic>
      <xdr:nvPicPr>
        <xdr:cNvPr id="76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3248026" y="9857695"/>
          <a:ext cx="256228" cy="176906"/>
        </a:xfrm>
        <a:prstGeom prst="rect">
          <a:avLst/>
        </a:prstGeom>
      </xdr:spPr>
    </xdr:pic>
    <xdr:clientData/>
  </xdr:twoCellAnchor>
  <xdr:twoCellAnchor editAs="oneCell">
    <xdr:from>
      <xdr:col>7</xdr:col>
      <xdr:colOff>17620</xdr:colOff>
      <xdr:row>51</xdr:row>
      <xdr:rowOff>359</xdr:rowOff>
    </xdr:from>
    <xdr:to>
      <xdr:col>8</xdr:col>
      <xdr:colOff>1813</xdr:colOff>
      <xdr:row>52</xdr:row>
      <xdr:rowOff>9911</xdr:rowOff>
    </xdr:to>
    <xdr:pic>
      <xdr:nvPicPr>
        <xdr:cNvPr id="77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646520" y="9572984"/>
          <a:ext cx="260418" cy="181002"/>
        </a:xfrm>
        <a:prstGeom prst="rect">
          <a:avLst/>
        </a:prstGeom>
      </xdr:spPr>
    </xdr:pic>
    <xdr:clientData/>
  </xdr:twoCellAnchor>
  <xdr:twoCellAnchor editAs="oneCell">
    <xdr:from>
      <xdr:col>7</xdr:col>
      <xdr:colOff>25173</xdr:colOff>
      <xdr:row>52</xdr:row>
      <xdr:rowOff>2721</xdr:rowOff>
    </xdr:from>
    <xdr:to>
      <xdr:col>8</xdr:col>
      <xdr:colOff>8148</xdr:colOff>
      <xdr:row>53</xdr:row>
      <xdr:rowOff>11271</xdr:rowOff>
    </xdr:to>
    <xdr:pic>
      <xdr:nvPicPr>
        <xdr:cNvPr id="78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3246664" y="9680801"/>
          <a:ext cx="258520" cy="178640"/>
        </a:xfrm>
        <a:prstGeom prst="rect">
          <a:avLst/>
        </a:prstGeom>
      </xdr:spPr>
    </xdr:pic>
    <xdr:clientData/>
  </xdr:twoCellAnchor>
  <xdr:twoCellAnchor editAs="oneCell">
    <xdr:from>
      <xdr:col>3</xdr:col>
      <xdr:colOff>17687</xdr:colOff>
      <xdr:row>53</xdr:row>
      <xdr:rowOff>165327</xdr:rowOff>
    </xdr:from>
    <xdr:to>
      <xdr:col>3</xdr:col>
      <xdr:colOff>279609</xdr:colOff>
      <xdr:row>55</xdr:row>
      <xdr:rowOff>2055</xdr:rowOff>
    </xdr:to>
    <xdr:pic>
      <xdr:nvPicPr>
        <xdr:cNvPr id="79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160812" y="10013497"/>
          <a:ext cx="261922" cy="176906"/>
        </a:xfrm>
        <a:prstGeom prst="rect">
          <a:avLst/>
        </a:prstGeom>
      </xdr:spPr>
    </xdr:pic>
    <xdr:clientData/>
  </xdr:twoCellAnchor>
  <xdr:twoCellAnchor editAs="oneCell">
    <xdr:from>
      <xdr:col>3</xdr:col>
      <xdr:colOff>13605</xdr:colOff>
      <xdr:row>55</xdr:row>
      <xdr:rowOff>11567</xdr:rowOff>
    </xdr:from>
    <xdr:to>
      <xdr:col>3</xdr:col>
      <xdr:colOff>275527</xdr:colOff>
      <xdr:row>56</xdr:row>
      <xdr:rowOff>17024</xdr:rowOff>
    </xdr:to>
    <xdr:pic>
      <xdr:nvPicPr>
        <xdr:cNvPr id="80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156730" y="10199915"/>
          <a:ext cx="261922" cy="175547"/>
        </a:xfrm>
        <a:prstGeom prst="rect">
          <a:avLst/>
        </a:prstGeom>
      </xdr:spPr>
    </xdr:pic>
    <xdr:clientData/>
  </xdr:twoCellAnchor>
  <xdr:twoCellAnchor editAs="oneCell">
    <xdr:from>
      <xdr:col>3</xdr:col>
      <xdr:colOff>14969</xdr:colOff>
      <xdr:row>56</xdr:row>
      <xdr:rowOff>12926</xdr:rowOff>
    </xdr:from>
    <xdr:to>
      <xdr:col>3</xdr:col>
      <xdr:colOff>275712</xdr:colOff>
      <xdr:row>57</xdr:row>
      <xdr:rowOff>19745</xdr:rowOff>
    </xdr:to>
    <xdr:pic>
      <xdr:nvPicPr>
        <xdr:cNvPr id="81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158094" y="10371364"/>
          <a:ext cx="260743" cy="176908"/>
        </a:xfrm>
        <a:prstGeom prst="rect">
          <a:avLst/>
        </a:prstGeom>
      </xdr:spPr>
    </xdr:pic>
    <xdr:clientData/>
  </xdr:twoCellAnchor>
  <xdr:twoCellAnchor editAs="oneCell">
    <xdr:from>
      <xdr:col>7</xdr:col>
      <xdr:colOff>21094</xdr:colOff>
      <xdr:row>54</xdr:row>
      <xdr:rowOff>5443</xdr:rowOff>
    </xdr:from>
    <xdr:to>
      <xdr:col>8</xdr:col>
      <xdr:colOff>2890</xdr:colOff>
      <xdr:row>55</xdr:row>
      <xdr:rowOff>13992</xdr:rowOff>
    </xdr:to>
    <xdr:pic>
      <xdr:nvPicPr>
        <xdr:cNvPr id="82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3242585" y="10023702"/>
          <a:ext cx="257341" cy="17863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55</xdr:row>
      <xdr:rowOff>165327</xdr:rowOff>
    </xdr:from>
    <xdr:to>
      <xdr:col>7</xdr:col>
      <xdr:colOff>275278</xdr:colOff>
      <xdr:row>57</xdr:row>
      <xdr:rowOff>2056</xdr:rowOff>
    </xdr:to>
    <xdr:pic>
      <xdr:nvPicPr>
        <xdr:cNvPr id="83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3240541" y="10353675"/>
          <a:ext cx="256228" cy="176908"/>
        </a:xfrm>
        <a:prstGeom prst="rect">
          <a:avLst/>
        </a:prstGeom>
      </xdr:spPr>
    </xdr:pic>
    <xdr:clientData/>
  </xdr:twoCellAnchor>
  <xdr:twoCellAnchor editAs="oneCell">
    <xdr:from>
      <xdr:col>3</xdr:col>
      <xdr:colOff>21771</xdr:colOff>
      <xdr:row>51</xdr:row>
      <xdr:rowOff>168047</xdr:rowOff>
    </xdr:from>
    <xdr:to>
      <xdr:col>3</xdr:col>
      <xdr:colOff>281401</xdr:colOff>
      <xdr:row>53</xdr:row>
      <xdr:rowOff>6508</xdr:rowOff>
    </xdr:to>
    <xdr:pic>
      <xdr:nvPicPr>
        <xdr:cNvPr id="84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164896" y="9676038"/>
          <a:ext cx="259630" cy="178640"/>
        </a:xfrm>
        <a:prstGeom prst="rect">
          <a:avLst/>
        </a:prstGeom>
      </xdr:spPr>
    </xdr:pic>
    <xdr:clientData/>
  </xdr:twoCellAnchor>
  <xdr:twoCellAnchor editAs="oneCell">
    <xdr:from>
      <xdr:col>3</xdr:col>
      <xdr:colOff>23133</xdr:colOff>
      <xdr:row>52</xdr:row>
      <xdr:rowOff>162608</xdr:rowOff>
    </xdr:from>
    <xdr:to>
      <xdr:col>3</xdr:col>
      <xdr:colOff>281226</xdr:colOff>
      <xdr:row>54</xdr:row>
      <xdr:rowOff>1068</xdr:rowOff>
    </xdr:to>
    <xdr:pic>
      <xdr:nvPicPr>
        <xdr:cNvPr id="85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166258" y="9840688"/>
          <a:ext cx="258093" cy="178639"/>
        </a:xfrm>
        <a:prstGeom prst="rect">
          <a:avLst/>
        </a:prstGeom>
      </xdr:spPr>
    </xdr:pic>
    <xdr:clientData/>
  </xdr:twoCellAnchor>
  <xdr:twoCellAnchor editAs="oneCell">
    <xdr:from>
      <xdr:col>7</xdr:col>
      <xdr:colOff>22453</xdr:colOff>
      <xdr:row>55</xdr:row>
      <xdr:rowOff>8845</xdr:rowOff>
    </xdr:from>
    <xdr:to>
      <xdr:col>8</xdr:col>
      <xdr:colOff>1599</xdr:colOff>
      <xdr:row>56</xdr:row>
      <xdr:rowOff>17395</xdr:rowOff>
    </xdr:to>
    <xdr:pic>
      <xdr:nvPicPr>
        <xdr:cNvPr id="86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3243944" y="10197193"/>
          <a:ext cx="254691" cy="178640"/>
        </a:xfrm>
        <a:prstGeom prst="rect">
          <a:avLst/>
        </a:prstGeom>
      </xdr:spPr>
    </xdr:pic>
    <xdr:clientData/>
  </xdr:twoCellAnchor>
  <xdr:twoCellAnchor editAs="oneCell">
    <xdr:from>
      <xdr:col>3</xdr:col>
      <xdr:colOff>17319</xdr:colOff>
      <xdr:row>59</xdr:row>
      <xdr:rowOff>8659</xdr:rowOff>
    </xdr:from>
    <xdr:to>
      <xdr:col>3</xdr:col>
      <xdr:colOff>276519</xdr:colOff>
      <xdr:row>60</xdr:row>
      <xdr:rowOff>15475</xdr:rowOff>
    </xdr:to>
    <xdr:pic>
      <xdr:nvPicPr>
        <xdr:cNvPr id="87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156114" y="12477750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17318</xdr:colOff>
      <xdr:row>60</xdr:row>
      <xdr:rowOff>15587</xdr:rowOff>
    </xdr:from>
    <xdr:to>
      <xdr:col>3</xdr:col>
      <xdr:colOff>276518</xdr:colOff>
      <xdr:row>61</xdr:row>
      <xdr:rowOff>24137</xdr:rowOff>
    </xdr:to>
    <xdr:pic>
      <xdr:nvPicPr>
        <xdr:cNvPr id="88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156113" y="12692496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20494</xdr:colOff>
      <xdr:row>64</xdr:row>
      <xdr:rowOff>15010</xdr:rowOff>
    </xdr:from>
    <xdr:to>
      <xdr:col>3</xdr:col>
      <xdr:colOff>279694</xdr:colOff>
      <xdr:row>65</xdr:row>
      <xdr:rowOff>23560</xdr:rowOff>
    </xdr:to>
    <xdr:pic>
      <xdr:nvPicPr>
        <xdr:cNvPr id="89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2166794" y="13610360"/>
          <a:ext cx="259200" cy="181732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62</xdr:row>
      <xdr:rowOff>6928</xdr:rowOff>
    </xdr:from>
    <xdr:to>
      <xdr:col>3</xdr:col>
      <xdr:colOff>268725</xdr:colOff>
      <xdr:row>63</xdr:row>
      <xdr:rowOff>13746</xdr:rowOff>
    </xdr:to>
    <xdr:pic>
      <xdr:nvPicPr>
        <xdr:cNvPr id="90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2148320" y="13099473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22513</xdr:colOff>
      <xdr:row>61</xdr:row>
      <xdr:rowOff>24246</xdr:rowOff>
    </xdr:from>
    <xdr:to>
      <xdr:col>8</xdr:col>
      <xdr:colOff>2313</xdr:colOff>
      <xdr:row>62</xdr:row>
      <xdr:rowOff>32795</xdr:rowOff>
    </xdr:to>
    <xdr:pic>
      <xdr:nvPicPr>
        <xdr:cNvPr id="91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3254663" y="12990946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22513</xdr:colOff>
      <xdr:row>64</xdr:row>
      <xdr:rowOff>17896</xdr:rowOff>
    </xdr:from>
    <xdr:to>
      <xdr:col>8</xdr:col>
      <xdr:colOff>2313</xdr:colOff>
      <xdr:row>65</xdr:row>
      <xdr:rowOff>24714</xdr:rowOff>
    </xdr:to>
    <xdr:pic>
      <xdr:nvPicPr>
        <xdr:cNvPr id="92" name="Picture G21"/>
        <xdr:cNvPicPr>
          <a:picLocks noChangeAspect="1"/>
          <a:extLst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3254663" y="13613246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22514</xdr:colOff>
      <xdr:row>63</xdr:row>
      <xdr:rowOff>12700</xdr:rowOff>
    </xdr:from>
    <xdr:to>
      <xdr:col>8</xdr:col>
      <xdr:colOff>2314</xdr:colOff>
      <xdr:row>64</xdr:row>
      <xdr:rowOff>21250</xdr:rowOff>
    </xdr:to>
    <xdr:pic>
      <xdr:nvPicPr>
        <xdr:cNvPr id="93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3254664" y="13398500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22514</xdr:colOff>
      <xdr:row>61</xdr:row>
      <xdr:rowOff>6350</xdr:rowOff>
    </xdr:from>
    <xdr:to>
      <xdr:col>3</xdr:col>
      <xdr:colOff>281714</xdr:colOff>
      <xdr:row>62</xdr:row>
      <xdr:rowOff>13166</xdr:rowOff>
    </xdr:to>
    <xdr:pic>
      <xdr:nvPicPr>
        <xdr:cNvPr id="94" name="Picture G11"/>
        <xdr:cNvPicPr>
          <a:picLocks noChangeAspect="1"/>
          <a:extLst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168814" y="12973050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23442</xdr:colOff>
      <xdr:row>62</xdr:row>
      <xdr:rowOff>28618</xdr:rowOff>
    </xdr:from>
    <xdr:to>
      <xdr:col>8</xdr:col>
      <xdr:colOff>3242</xdr:colOff>
      <xdr:row>63</xdr:row>
      <xdr:rowOff>38900</xdr:rowOff>
    </xdr:to>
    <xdr:pic>
      <xdr:nvPicPr>
        <xdr:cNvPr id="95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3244933" y="11455216"/>
          <a:ext cx="255345" cy="180372"/>
        </a:xfrm>
        <a:prstGeom prst="rect">
          <a:avLst/>
        </a:prstGeom>
      </xdr:spPr>
    </xdr:pic>
    <xdr:clientData/>
  </xdr:twoCellAnchor>
  <xdr:twoCellAnchor editAs="oneCell">
    <xdr:from>
      <xdr:col>7</xdr:col>
      <xdr:colOff>16639</xdr:colOff>
      <xdr:row>59</xdr:row>
      <xdr:rowOff>4805</xdr:rowOff>
    </xdr:from>
    <xdr:to>
      <xdr:col>7</xdr:col>
      <xdr:colOff>271984</xdr:colOff>
      <xdr:row>60</xdr:row>
      <xdr:rowOff>15087</xdr:rowOff>
    </xdr:to>
    <xdr:pic>
      <xdr:nvPicPr>
        <xdr:cNvPr id="96" name="Picture G12"/>
        <xdr:cNvPicPr>
          <a:picLocks noChangeAspect="1"/>
          <a:extLst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3238130" y="10921135"/>
          <a:ext cx="255345" cy="180372"/>
        </a:xfrm>
        <a:prstGeom prst="rect">
          <a:avLst/>
        </a:prstGeom>
      </xdr:spPr>
    </xdr:pic>
    <xdr:clientData/>
  </xdr:twoCellAnchor>
  <xdr:twoCellAnchor editAs="oneCell">
    <xdr:from>
      <xdr:col>3</xdr:col>
      <xdr:colOff>14720</xdr:colOff>
      <xdr:row>63</xdr:row>
      <xdr:rowOff>18473</xdr:rowOff>
    </xdr:from>
    <xdr:to>
      <xdr:col>3</xdr:col>
      <xdr:colOff>273920</xdr:colOff>
      <xdr:row>64</xdr:row>
      <xdr:rowOff>27023</xdr:rowOff>
    </xdr:to>
    <xdr:pic>
      <xdr:nvPicPr>
        <xdr:cNvPr id="97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2161020" y="13404273"/>
          <a:ext cx="2592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21070</xdr:colOff>
      <xdr:row>60</xdr:row>
      <xdr:rowOff>24823</xdr:rowOff>
    </xdr:from>
    <xdr:to>
      <xdr:col>8</xdr:col>
      <xdr:colOff>870</xdr:colOff>
      <xdr:row>61</xdr:row>
      <xdr:rowOff>33373</xdr:rowOff>
    </xdr:to>
    <xdr:pic>
      <xdr:nvPicPr>
        <xdr:cNvPr id="98" name="Picture G22"/>
        <xdr:cNvPicPr>
          <a:picLocks noChangeAspect="1"/>
          <a:extLst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3253220" y="12781973"/>
          <a:ext cx="259200" cy="180000"/>
        </a:xfrm>
        <a:prstGeom prst="rect">
          <a:avLst/>
        </a:prstGeom>
      </xdr:spPr>
    </xdr:pic>
    <xdr:clientData/>
  </xdr:twoCellAnchor>
  <xdr:twoCellAnchor>
    <xdr:from>
      <xdr:col>32</xdr:col>
      <xdr:colOff>133350</xdr:colOff>
      <xdr:row>20</xdr:row>
      <xdr:rowOff>9525</xdr:rowOff>
    </xdr:from>
    <xdr:to>
      <xdr:col>35</xdr:col>
      <xdr:colOff>285750</xdr:colOff>
      <xdr:row>22</xdr:row>
      <xdr:rowOff>0</xdr:rowOff>
    </xdr:to>
    <xdr:sp macro="" textlink="$AH$22">
      <xdr:nvSpPr>
        <xdr:cNvPr id="100" name="Retângulo 99"/>
        <xdr:cNvSpPr/>
      </xdr:nvSpPr>
      <xdr:spPr>
        <a:xfrm>
          <a:off x="13506450" y="4076700"/>
          <a:ext cx="1981200" cy="333375"/>
        </a:xfrm>
        <a:prstGeom prst="rect">
          <a:avLst/>
        </a:prstGeom>
        <a:solidFill>
          <a:srgbClr val="CA0C0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B796E22-9DA1-4322-AE19-90502C356FDD}" type="TxLink">
            <a:rPr lang="en-US" sz="1200" b="1" i="0" u="none" strike="noStrike">
              <a:solidFill>
                <a:schemeClr val="bg1"/>
              </a:solidFill>
              <a:latin typeface="Microsoft Tai Le"/>
              <a:cs typeface="Microsoft Tai Le"/>
            </a:rPr>
            <a:pPr algn="ctr"/>
            <a:t> </a:t>
          </a:fld>
          <a:endParaRPr lang="pt-BR" sz="1200" b="1">
            <a:solidFill>
              <a:schemeClr val="bg1"/>
            </a:solidFill>
          </a:endParaRPr>
        </a:p>
      </xdr:txBody>
    </xdr:sp>
    <xdr:clientData/>
  </xdr:twoCellAnchor>
  <xdr:oneCellAnchor>
    <xdr:from>
      <xdr:col>32</xdr:col>
      <xdr:colOff>600075</xdr:colOff>
      <xdr:row>17</xdr:row>
      <xdr:rowOff>161925</xdr:rowOff>
    </xdr:from>
    <xdr:ext cx="1086644" cy="374141"/>
    <xdr:sp macro="" textlink="">
      <xdr:nvSpPr>
        <xdr:cNvPr id="101" name="CaixaDeTexto 100"/>
        <xdr:cNvSpPr txBox="1"/>
      </xdr:nvSpPr>
      <xdr:spPr>
        <a:xfrm>
          <a:off x="14592300" y="3667125"/>
          <a:ext cx="108664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1">
              <a:solidFill>
                <a:srgbClr val="002060"/>
              </a:solidFill>
            </a:rPr>
            <a:t>Campeão</a:t>
          </a:r>
        </a:p>
      </xdr:txBody>
    </xdr:sp>
    <xdr:clientData/>
  </xdr:oneCellAnchor>
  <xdr:twoCellAnchor>
    <xdr:from>
      <xdr:col>32</xdr:col>
      <xdr:colOff>388620</xdr:colOff>
      <xdr:row>18</xdr:row>
      <xdr:rowOff>80010</xdr:rowOff>
    </xdr:from>
    <xdr:to>
      <xdr:col>33</xdr:col>
      <xdr:colOff>55245</xdr:colOff>
      <xdr:row>19</xdr:row>
      <xdr:rowOff>108585</xdr:rowOff>
    </xdr:to>
    <xdr:sp macro="" textlink="">
      <xdr:nvSpPr>
        <xdr:cNvPr id="102" name="Estrela de 5 pontas 101"/>
        <xdr:cNvSpPr/>
      </xdr:nvSpPr>
      <xdr:spPr>
        <a:xfrm>
          <a:off x="14413230" y="3760470"/>
          <a:ext cx="276225" cy="249555"/>
        </a:xfrm>
        <a:prstGeom prst="star5">
          <a:avLst/>
        </a:prstGeom>
        <a:solidFill>
          <a:srgbClr val="CA0C0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32</xdr:col>
      <xdr:colOff>133351</xdr:colOff>
      <xdr:row>18</xdr:row>
      <xdr:rowOff>142875</xdr:rowOff>
    </xdr:from>
    <xdr:to>
      <xdr:col>32</xdr:col>
      <xdr:colOff>342901</xdr:colOff>
      <xdr:row>19</xdr:row>
      <xdr:rowOff>104775</xdr:rowOff>
    </xdr:to>
    <xdr:sp macro="" textlink="">
      <xdr:nvSpPr>
        <xdr:cNvPr id="103" name="Estrela de 5 pontas 102"/>
        <xdr:cNvSpPr/>
      </xdr:nvSpPr>
      <xdr:spPr>
        <a:xfrm>
          <a:off x="14125576" y="3819525"/>
          <a:ext cx="209550" cy="180975"/>
        </a:xfrm>
        <a:prstGeom prst="star5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34</xdr:col>
      <xdr:colOff>409575</xdr:colOff>
      <xdr:row>18</xdr:row>
      <xdr:rowOff>76200</xdr:rowOff>
    </xdr:from>
    <xdr:to>
      <xdr:col>35</xdr:col>
      <xdr:colOff>76200</xdr:colOff>
      <xdr:row>19</xdr:row>
      <xdr:rowOff>104775</xdr:rowOff>
    </xdr:to>
    <xdr:sp macro="" textlink="">
      <xdr:nvSpPr>
        <xdr:cNvPr id="104" name="Estrela de 5 pontas 103"/>
        <xdr:cNvSpPr/>
      </xdr:nvSpPr>
      <xdr:spPr>
        <a:xfrm>
          <a:off x="15653385" y="3756660"/>
          <a:ext cx="276225" cy="249555"/>
        </a:xfrm>
        <a:prstGeom prst="star5">
          <a:avLst/>
        </a:prstGeom>
        <a:solidFill>
          <a:srgbClr val="CA0C0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35</xdr:col>
      <xdr:colOff>85726</xdr:colOff>
      <xdr:row>18</xdr:row>
      <xdr:rowOff>139065</xdr:rowOff>
    </xdr:from>
    <xdr:to>
      <xdr:col>35</xdr:col>
      <xdr:colOff>295276</xdr:colOff>
      <xdr:row>19</xdr:row>
      <xdr:rowOff>100965</xdr:rowOff>
    </xdr:to>
    <xdr:sp macro="" textlink="">
      <xdr:nvSpPr>
        <xdr:cNvPr id="105" name="Estrela de 5 pontas 104"/>
        <xdr:cNvSpPr/>
      </xdr:nvSpPr>
      <xdr:spPr>
        <a:xfrm>
          <a:off x="15939136" y="3819525"/>
          <a:ext cx="209550" cy="182880"/>
        </a:xfrm>
        <a:prstGeom prst="star5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25</xdr:col>
      <xdr:colOff>126225</xdr:colOff>
      <xdr:row>43</xdr:row>
      <xdr:rowOff>2400</xdr:rowOff>
    </xdr:from>
    <xdr:to>
      <xdr:col>26</xdr:col>
      <xdr:colOff>190950</xdr:colOff>
      <xdr:row>45</xdr:row>
      <xdr:rowOff>19500</xdr:rowOff>
    </xdr:to>
    <xdr:pic>
      <xdr:nvPicPr>
        <xdr:cNvPr id="106" name="Imagem 105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9475" y="81558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638175</xdr:colOff>
      <xdr:row>43</xdr:row>
      <xdr:rowOff>0</xdr:rowOff>
    </xdr:from>
    <xdr:to>
      <xdr:col>25</xdr:col>
      <xdr:colOff>74250</xdr:colOff>
      <xdr:row>45</xdr:row>
      <xdr:rowOff>17100</xdr:rowOff>
    </xdr:to>
    <xdr:pic>
      <xdr:nvPicPr>
        <xdr:cNvPr id="107" name="Imagem 106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0" y="81534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</xdr:col>
      <xdr:colOff>130950</xdr:colOff>
      <xdr:row>45</xdr:row>
      <xdr:rowOff>102375</xdr:rowOff>
    </xdr:from>
    <xdr:to>
      <xdr:col>26</xdr:col>
      <xdr:colOff>195675</xdr:colOff>
      <xdr:row>47</xdr:row>
      <xdr:rowOff>119475</xdr:rowOff>
    </xdr:to>
    <xdr:pic>
      <xdr:nvPicPr>
        <xdr:cNvPr id="108" name="Imagem 107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4200" y="859867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633375</xdr:colOff>
      <xdr:row>45</xdr:row>
      <xdr:rowOff>109500</xdr:rowOff>
    </xdr:from>
    <xdr:to>
      <xdr:col>25</xdr:col>
      <xdr:colOff>69450</xdr:colOff>
      <xdr:row>47</xdr:row>
      <xdr:rowOff>126600</xdr:rowOff>
    </xdr:to>
    <xdr:pic>
      <xdr:nvPicPr>
        <xdr:cNvPr id="109" name="Imagem 108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2700" y="86058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895351</xdr:colOff>
      <xdr:row>42</xdr:row>
      <xdr:rowOff>152401</xdr:rowOff>
    </xdr:from>
    <xdr:to>
      <xdr:col>24</xdr:col>
      <xdr:colOff>371477</xdr:colOff>
      <xdr:row>48</xdr:row>
      <xdr:rowOff>19052</xdr:rowOff>
    </xdr:to>
    <xdr:pic>
      <xdr:nvPicPr>
        <xdr:cNvPr id="110" name="Imagem 109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826" y="8086726"/>
          <a:ext cx="942976" cy="942976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895351</xdr:colOff>
      <xdr:row>48</xdr:row>
      <xdr:rowOff>142876</xdr:rowOff>
    </xdr:from>
    <xdr:to>
      <xdr:col>24</xdr:col>
      <xdr:colOff>371477</xdr:colOff>
      <xdr:row>54</xdr:row>
      <xdr:rowOff>9527</xdr:rowOff>
    </xdr:to>
    <xdr:pic>
      <xdr:nvPicPr>
        <xdr:cNvPr id="111" name="Imagem 110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826" y="9153526"/>
          <a:ext cx="942976" cy="942976"/>
        </a:xfrm>
        <a:prstGeom prst="rect">
          <a:avLst/>
        </a:prstGeom>
      </xdr:spPr>
    </xdr:pic>
    <xdr:clientData/>
  </xdr:twoCellAnchor>
  <xdr:twoCellAnchor editAs="oneCell">
    <xdr:from>
      <xdr:col>24</xdr:col>
      <xdr:colOff>552450</xdr:colOff>
      <xdr:row>48</xdr:row>
      <xdr:rowOff>133350</xdr:rowOff>
    </xdr:from>
    <xdr:to>
      <xdr:col>27</xdr:col>
      <xdr:colOff>28576</xdr:colOff>
      <xdr:row>54</xdr:row>
      <xdr:rowOff>1</xdr:rowOff>
    </xdr:to>
    <xdr:pic>
      <xdr:nvPicPr>
        <xdr:cNvPr id="112" name="Imagem 111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9144000"/>
          <a:ext cx="942976" cy="942976"/>
        </a:xfrm>
        <a:prstGeom prst="rect">
          <a:avLst/>
        </a:prstGeom>
      </xdr:spPr>
    </xdr:pic>
    <xdr:clientData/>
  </xdr:twoCellAnchor>
  <xdr:twoCellAnchor editAs="oneCell">
    <xdr:from>
      <xdr:col>21</xdr:col>
      <xdr:colOff>652584</xdr:colOff>
      <xdr:row>38</xdr:row>
      <xdr:rowOff>38098</xdr:rowOff>
    </xdr:from>
    <xdr:to>
      <xdr:col>27</xdr:col>
      <xdr:colOff>231328</xdr:colOff>
      <xdr:row>42</xdr:row>
      <xdr:rowOff>9526</xdr:rowOff>
    </xdr:to>
    <xdr:pic>
      <xdr:nvPicPr>
        <xdr:cNvPr id="113" name="Imagem 112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5059" y="7286623"/>
          <a:ext cx="2512444" cy="657228"/>
        </a:xfrm>
        <a:prstGeom prst="rect">
          <a:avLst/>
        </a:prstGeom>
      </xdr:spPr>
    </xdr:pic>
    <xdr:clientData/>
  </xdr:twoCellAnchor>
  <xdr:oneCellAnchor>
    <xdr:from>
      <xdr:col>21</xdr:col>
      <xdr:colOff>0</xdr:colOff>
      <xdr:row>1</xdr:row>
      <xdr:rowOff>47625</xdr:rowOff>
    </xdr:from>
    <xdr:ext cx="4264373" cy="264560"/>
    <xdr:sp macro="" textlink="">
      <xdr:nvSpPr>
        <xdr:cNvPr id="99" name="CaixaDeTexto 98">
          <a:hlinkClick xmlns:r="http://schemas.openxmlformats.org/officeDocument/2006/relationships" r:id="rId49"/>
        </xdr:cNvPr>
        <xdr:cNvSpPr txBox="1"/>
      </xdr:nvSpPr>
      <xdr:spPr>
        <a:xfrm>
          <a:off x="7381875" y="219075"/>
          <a:ext cx="4264373" cy="264560"/>
        </a:xfrm>
        <a:prstGeom prst="rect">
          <a:avLst/>
        </a:prstGeom>
        <a:noFill/>
        <a:ln>
          <a:solidFill>
            <a:srgbClr val="CA0C0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Quer</a:t>
          </a:r>
          <a:r>
            <a:rPr lang="pt-BR" sz="1100" b="1" baseline="0"/>
            <a:t> adquirir a versão 100% Editável? Acesse: </a:t>
          </a:r>
          <a:r>
            <a:rPr lang="pt-BR" sz="1100" b="1" i="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https://goo.gl/C1ULN8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2:AI65"/>
  <sheetViews>
    <sheetView showGridLines="0" tabSelected="1" topLeftCell="A46" zoomScaleNormal="100" workbookViewId="0">
      <selection activeCell="G61" sqref="G61"/>
    </sheetView>
  </sheetViews>
  <sheetFormatPr defaultRowHeight="13.5" x14ac:dyDescent="0.25"/>
  <cols>
    <col min="1" max="1" width="9.140625" style="40"/>
    <col min="2" max="2" width="0.28515625" style="8" customWidth="1"/>
    <col min="3" max="3" width="13.85546875" style="8" customWidth="1"/>
    <col min="4" max="4" width="4.28515625" style="8" customWidth="1"/>
    <col min="5" max="5" width="4.42578125" style="40" customWidth="1"/>
    <col min="6" max="6" width="3" style="41" customWidth="1"/>
    <col min="7" max="7" width="4.42578125" style="40" customWidth="1"/>
    <col min="8" max="8" width="4.140625" style="8" customWidth="1"/>
    <col min="9" max="9" width="13.85546875" style="8" bestFit="1" customWidth="1"/>
    <col min="10" max="10" width="1.85546875" style="36" customWidth="1"/>
    <col min="11" max="11" width="13.85546875" style="42" customWidth="1"/>
    <col min="12" max="12" width="3.7109375" style="8" customWidth="1"/>
    <col min="13" max="13" width="6.28515625" style="8" customWidth="1"/>
    <col min="14" max="18" width="3.7109375" style="8" customWidth="1"/>
    <col min="19" max="19" width="5.28515625" style="8" customWidth="1"/>
    <col min="20" max="20" width="2" style="8" customWidth="1"/>
    <col min="21" max="21" width="1.7109375" style="8" customWidth="1"/>
    <col min="22" max="22" width="13.85546875" style="8" customWidth="1"/>
    <col min="23" max="23" width="4.42578125" style="8" customWidth="1"/>
    <col min="24" max="24" width="3.7109375" style="8" customWidth="1"/>
    <col min="25" max="25" width="13.85546875" style="8" customWidth="1"/>
    <col min="26" max="26" width="4.42578125" style="8" customWidth="1"/>
    <col min="27" max="27" width="3.7109375" style="8" customWidth="1"/>
    <col min="28" max="28" width="13.85546875" style="8" customWidth="1"/>
    <col min="29" max="29" width="4.42578125" style="8" customWidth="1"/>
    <col min="30" max="30" width="3.7109375" style="8" customWidth="1"/>
    <col min="31" max="31" width="13.85546875" style="8" customWidth="1"/>
    <col min="32" max="32" width="4.42578125" style="8" customWidth="1"/>
    <col min="33" max="16384" width="9.140625" style="8"/>
  </cols>
  <sheetData>
    <row r="2" spans="1:34" ht="53.25" customHeight="1" x14ac:dyDescent="0.25">
      <c r="A2" s="50" t="s">
        <v>57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34" ht="16.5" customHeight="1" x14ac:dyDescent="0.25">
      <c r="A3" s="48" t="s">
        <v>0</v>
      </c>
      <c r="B3" s="48"/>
      <c r="C3" s="48"/>
      <c r="D3" s="48"/>
      <c r="E3" s="49"/>
      <c r="F3" s="48"/>
      <c r="G3" s="49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V3" s="46" t="s">
        <v>58</v>
      </c>
      <c r="W3" s="46"/>
      <c r="Y3" s="46" t="s">
        <v>59</v>
      </c>
      <c r="Z3" s="46"/>
      <c r="AB3" s="46" t="s">
        <v>64</v>
      </c>
      <c r="AC3" s="46"/>
      <c r="AE3" s="46" t="s">
        <v>60</v>
      </c>
      <c r="AF3" s="46"/>
    </row>
    <row r="4" spans="1:34" x14ac:dyDescent="0.25">
      <c r="A4" s="43">
        <v>43265</v>
      </c>
      <c r="B4" s="9"/>
      <c r="C4" s="10" t="str">
        <f>Plan2!C5</f>
        <v>Rússia</v>
      </c>
      <c r="D4" s="11"/>
      <c r="E4" s="6"/>
      <c r="F4" s="12" t="s">
        <v>3</v>
      </c>
      <c r="G4" s="6"/>
      <c r="H4" s="11"/>
      <c r="I4" s="13" t="str">
        <f>Plan2!C3</f>
        <v>Arábia Saudita</v>
      </c>
      <c r="J4" s="14"/>
      <c r="K4" s="47" t="s">
        <v>9</v>
      </c>
      <c r="L4" s="47"/>
      <c r="M4" s="47"/>
      <c r="N4" s="47"/>
      <c r="O4" s="47"/>
      <c r="P4" s="47"/>
      <c r="Q4" s="47"/>
      <c r="R4" s="47"/>
      <c r="S4" s="47"/>
    </row>
    <row r="5" spans="1:34" x14ac:dyDescent="0.25">
      <c r="A5" s="43">
        <v>43266</v>
      </c>
      <c r="B5" s="9"/>
      <c r="C5" s="10" t="str">
        <f>Plan2!C4</f>
        <v>Egito</v>
      </c>
      <c r="D5" s="11"/>
      <c r="E5" s="6"/>
      <c r="F5" s="12" t="s">
        <v>3</v>
      </c>
      <c r="G5" s="6"/>
      <c r="H5" s="11"/>
      <c r="I5" s="13" t="str">
        <f>Plan2!C6</f>
        <v>Uruguai</v>
      </c>
      <c r="J5" s="14"/>
      <c r="K5" s="15" t="s">
        <v>56</v>
      </c>
      <c r="L5" s="16" t="s">
        <v>54</v>
      </c>
      <c r="M5" s="16" t="s">
        <v>3</v>
      </c>
      <c r="N5" s="16" t="s">
        <v>5</v>
      </c>
      <c r="O5" s="16" t="s">
        <v>55</v>
      </c>
      <c r="P5" s="16" t="s">
        <v>6</v>
      </c>
      <c r="Q5" s="16" t="s">
        <v>7</v>
      </c>
      <c r="R5" s="16" t="s">
        <v>8</v>
      </c>
      <c r="S5" s="16" t="s">
        <v>4</v>
      </c>
      <c r="X5" s="17"/>
      <c r="Y5" s="17"/>
    </row>
    <row r="6" spans="1:34" x14ac:dyDescent="0.25">
      <c r="A6" s="43">
        <v>43270</v>
      </c>
      <c r="B6" s="9"/>
      <c r="C6" s="10" t="str">
        <f>Plan2!C5</f>
        <v>Rússia</v>
      </c>
      <c r="D6" s="11"/>
      <c r="E6" s="6"/>
      <c r="F6" s="12" t="s">
        <v>3</v>
      </c>
      <c r="G6" s="6"/>
      <c r="H6" s="11"/>
      <c r="I6" s="13" t="str">
        <f>Plan2!C4</f>
        <v>Egito</v>
      </c>
      <c r="J6" s="14">
        <v>1</v>
      </c>
      <c r="K6" s="20" t="str">
        <f ca="1">VLOOKUP($J6,Plan2!$B$2:$K$6,COLUMNS(Plan1!$K$5:K5)+1,FALSE)</f>
        <v>Arábia Saudita</v>
      </c>
      <c r="L6" s="18">
        <f ca="1">VLOOKUP($J6,Plan2!$B$2:$K$6,COLUMNS(Plan1!$K$5:L5)+1,FALSE)</f>
        <v>0</v>
      </c>
      <c r="M6" s="18">
        <f ca="1">VLOOKUP($J6,Plan2!$B$2:$K$6,COLUMNS(Plan1!$K$5:M5)+1,FALSE)</f>
        <v>0</v>
      </c>
      <c r="N6" s="18">
        <f ca="1">VLOOKUP($J6,Plan2!$B$2:$K$6,COLUMNS(Plan1!$K$5:N5)+1,FALSE)</f>
        <v>0</v>
      </c>
      <c r="O6" s="18">
        <f ca="1">VLOOKUP($J6,Plan2!$B$2:$K$6,COLUMNS(Plan1!$K$5:O5)+1,FALSE)</f>
        <v>0</v>
      </c>
      <c r="P6" s="18">
        <f ca="1">VLOOKUP($J6,Plan2!$B$2:$K$6,COLUMNS(Plan1!$K$5:P5)+1,FALSE)</f>
        <v>0</v>
      </c>
      <c r="Q6" s="18">
        <f ca="1">VLOOKUP($J6,Plan2!$B$2:$K$6,COLUMNS(Plan1!$K$5:Q5)+1,FALSE)</f>
        <v>0</v>
      </c>
      <c r="R6" s="18">
        <f ca="1">VLOOKUP($J6,Plan2!$B$2:$K$6,COLUMNS(Plan1!$K$5:R5)+1,FALSE)</f>
        <v>0</v>
      </c>
      <c r="S6" s="19">
        <f ca="1">VLOOKUP($J6,Plan2!$B$2:$K$6,COLUMNS(Plan1!$K$5:S5)+1,FALSE)</f>
        <v>0</v>
      </c>
      <c r="V6" s="20" t="str">
        <f ca="1">IF(AND(L6=3,L7=3,L8=3,L9=3),K6,"A Definir")</f>
        <v>A Definir</v>
      </c>
      <c r="W6" s="6"/>
      <c r="X6" s="21"/>
      <c r="Y6" s="17"/>
      <c r="Z6" s="17"/>
    </row>
    <row r="7" spans="1:34" x14ac:dyDescent="0.25">
      <c r="A7" s="43">
        <v>43271</v>
      </c>
      <c r="B7" s="9"/>
      <c r="C7" s="10" t="str">
        <f>Plan2!C6</f>
        <v>Uruguai</v>
      </c>
      <c r="D7" s="11"/>
      <c r="E7" s="6"/>
      <c r="F7" s="12" t="s">
        <v>3</v>
      </c>
      <c r="G7" s="6"/>
      <c r="H7" s="11"/>
      <c r="I7" s="13" t="str">
        <f>Plan2!C3</f>
        <v>Arábia Saudita</v>
      </c>
      <c r="J7" s="14">
        <v>2</v>
      </c>
      <c r="K7" s="20" t="str">
        <f ca="1">VLOOKUP($J7,Plan2!$B$2:$K$6,COLUMNS(Plan1!$K$5:K6)+1,FALSE)</f>
        <v>Egito</v>
      </c>
      <c r="L7" s="18">
        <f ca="1">VLOOKUP($J7,Plan2!$B$2:$K$6,COLUMNS(Plan1!$K$5:L6)+1,FALSE)</f>
        <v>0</v>
      </c>
      <c r="M7" s="18">
        <f ca="1">VLOOKUP($J7,Plan2!$B$2:$K$6,COLUMNS(Plan1!$K$5:M6)+1,FALSE)</f>
        <v>0</v>
      </c>
      <c r="N7" s="18">
        <f ca="1">VLOOKUP($J7,Plan2!$B$2:$K$6,COLUMNS(Plan1!$K$5:N6)+1,FALSE)</f>
        <v>0</v>
      </c>
      <c r="O7" s="18">
        <f ca="1">VLOOKUP($J7,Plan2!$B$2:$K$6,COLUMNS(Plan1!$K$5:O6)+1,FALSE)</f>
        <v>0</v>
      </c>
      <c r="P7" s="18">
        <f ca="1">VLOOKUP($J7,Plan2!$B$2:$K$6,COLUMNS(Plan1!$K$5:P6)+1,FALSE)</f>
        <v>0</v>
      </c>
      <c r="Q7" s="18">
        <f ca="1">VLOOKUP($J7,Plan2!$B$2:$K$6,COLUMNS(Plan1!$K$5:Q6)+1,FALSE)</f>
        <v>0</v>
      </c>
      <c r="R7" s="18">
        <f ca="1">VLOOKUP($J7,Plan2!$B$2:$K$6,COLUMNS(Plan1!$K$5:R6)+1,FALSE)</f>
        <v>0</v>
      </c>
      <c r="S7" s="19">
        <f ca="1">VLOOKUP($J7,Plan2!$B$2:$K$6,COLUMNS(Plan1!$K$5:S6)+1,FALSE)</f>
        <v>0</v>
      </c>
      <c r="V7" s="20" t="str">
        <f>IF(AND(L14=3,L15=3,L16=3,L17=3),K15,"A Definir")</f>
        <v>A Definir</v>
      </c>
      <c r="W7" s="6"/>
      <c r="X7" s="21"/>
      <c r="Y7" s="22"/>
    </row>
    <row r="8" spans="1:34" x14ac:dyDescent="0.25">
      <c r="A8" s="43">
        <v>43276</v>
      </c>
      <c r="B8" s="9"/>
      <c r="C8" s="10" t="str">
        <f>Plan2!C6</f>
        <v>Uruguai</v>
      </c>
      <c r="D8" s="11"/>
      <c r="E8" s="6"/>
      <c r="F8" s="12" t="s">
        <v>3</v>
      </c>
      <c r="G8" s="6"/>
      <c r="H8" s="11"/>
      <c r="I8" s="13" t="str">
        <f>Plan2!C5</f>
        <v>Rússia</v>
      </c>
      <c r="J8" s="14">
        <v>3</v>
      </c>
      <c r="K8" s="20" t="str">
        <f ca="1">VLOOKUP($J8,Plan2!$B$2:$K$6,COLUMNS(Plan1!$K$5:K7)+1,FALSE)</f>
        <v>Rússia</v>
      </c>
      <c r="L8" s="18">
        <f ca="1">VLOOKUP($J8,Plan2!$B$2:$K$6,COLUMNS(Plan1!$K$5:L7)+1,FALSE)</f>
        <v>0</v>
      </c>
      <c r="M8" s="18">
        <f ca="1">VLOOKUP($J8,Plan2!$B$2:$K$6,COLUMNS(Plan1!$K$5:M7)+1,FALSE)</f>
        <v>0</v>
      </c>
      <c r="N8" s="18">
        <f ca="1">VLOOKUP($J8,Plan2!$B$2:$K$6,COLUMNS(Plan1!$K$5:N7)+1,FALSE)</f>
        <v>0</v>
      </c>
      <c r="O8" s="18">
        <f ca="1">VLOOKUP($J8,Plan2!$B$2:$K$6,COLUMNS(Plan1!$K$5:O7)+1,FALSE)</f>
        <v>0</v>
      </c>
      <c r="P8" s="18">
        <f ca="1">VLOOKUP($J8,Plan2!$B$2:$K$6,COLUMNS(Plan1!$K$5:P7)+1,FALSE)</f>
        <v>0</v>
      </c>
      <c r="Q8" s="18">
        <f ca="1">VLOOKUP($J8,Plan2!$B$2:$K$6,COLUMNS(Plan1!$K$5:Q7)+1,FALSE)</f>
        <v>0</v>
      </c>
      <c r="R8" s="18">
        <f ca="1">VLOOKUP($J8,Plan2!$B$2:$K$6,COLUMNS(Plan1!$K$5:R7)+1,FALSE)</f>
        <v>0</v>
      </c>
      <c r="S8" s="19">
        <f ca="1">VLOOKUP($J8,Plan2!$B$2:$K$6,COLUMNS(Plan1!$K$5:S7)+1,FALSE)</f>
        <v>0</v>
      </c>
      <c r="X8" s="23"/>
      <c r="Y8" s="24" t="str">
        <f>IF(W6&gt;W7,V6,IF(W7&gt;W6,V7,"A Definir"))</f>
        <v>A Definir</v>
      </c>
      <c r="Z8" s="6"/>
    </row>
    <row r="9" spans="1:34" x14ac:dyDescent="0.25">
      <c r="A9" s="43">
        <v>43276</v>
      </c>
      <c r="B9" s="9"/>
      <c r="C9" s="10" t="str">
        <f>Plan2!C3</f>
        <v>Arábia Saudita</v>
      </c>
      <c r="D9" s="11"/>
      <c r="E9" s="6"/>
      <c r="F9" s="12" t="s">
        <v>3</v>
      </c>
      <c r="G9" s="6"/>
      <c r="H9" s="11"/>
      <c r="I9" s="13" t="str">
        <f>Plan2!C4</f>
        <v>Egito</v>
      </c>
      <c r="J9" s="14">
        <v>4</v>
      </c>
      <c r="K9" s="20" t="str">
        <f ca="1">VLOOKUP($J9,Plan2!$B$2:$K$6,COLUMNS(Plan1!$K$5:K8)+1,FALSE)</f>
        <v>Uruguai</v>
      </c>
      <c r="L9" s="18">
        <f ca="1">VLOOKUP($J9,Plan2!$B$2:$K$6,COLUMNS(Plan1!$K$5:L8)+1,FALSE)</f>
        <v>0</v>
      </c>
      <c r="M9" s="18">
        <f ca="1">VLOOKUP($J9,Plan2!$B$2:$K$6,COLUMNS(Plan1!$K$5:M8)+1,FALSE)</f>
        <v>0</v>
      </c>
      <c r="N9" s="18">
        <f ca="1">VLOOKUP($J9,Plan2!$B$2:$K$6,COLUMNS(Plan1!$K$5:N8)+1,FALSE)</f>
        <v>0</v>
      </c>
      <c r="O9" s="18">
        <f ca="1">VLOOKUP($J9,Plan2!$B$2:$K$6,COLUMNS(Plan1!$K$5:O8)+1,FALSE)</f>
        <v>0</v>
      </c>
      <c r="P9" s="18">
        <f ca="1">VLOOKUP($J9,Plan2!$B$2:$K$6,COLUMNS(Plan1!$K$5:P8)+1,FALSE)</f>
        <v>0</v>
      </c>
      <c r="Q9" s="18">
        <f ca="1">VLOOKUP($J9,Plan2!$B$2:$K$6,COLUMNS(Plan1!$K$5:Q8)+1,FALSE)</f>
        <v>0</v>
      </c>
      <c r="R9" s="18">
        <f ca="1">VLOOKUP($J9,Plan2!$B$2:$K$6,COLUMNS(Plan1!$K$5:R8)+1,FALSE)</f>
        <v>0</v>
      </c>
      <c r="S9" s="19">
        <f ca="1">VLOOKUP($J9,Plan2!$B$2:$K$6,COLUMNS(Plan1!$K$5:S8)+1,FALSE)</f>
        <v>0</v>
      </c>
      <c r="W9" s="25"/>
      <c r="Y9" s="20" t="str">
        <f>IF(W10&gt;W11,V10,IF(W11&gt;W10,V11,"A Definir"))</f>
        <v>A Definir</v>
      </c>
      <c r="Z9" s="6"/>
    </row>
    <row r="10" spans="1:34" x14ac:dyDescent="0.25">
      <c r="A10" s="44"/>
      <c r="B10" s="11"/>
      <c r="C10" s="11"/>
      <c r="D10" s="11"/>
      <c r="E10" s="26"/>
      <c r="F10" s="27"/>
      <c r="G10" s="26"/>
      <c r="H10" s="11"/>
      <c r="I10" s="11"/>
      <c r="J10" s="14"/>
      <c r="K10" s="28"/>
      <c r="L10" s="11"/>
      <c r="M10" s="11"/>
      <c r="N10" s="11"/>
      <c r="O10" s="11"/>
      <c r="P10" s="11"/>
      <c r="Q10" s="11"/>
      <c r="R10" s="11"/>
      <c r="S10" s="11"/>
      <c r="V10" s="20" t="str">
        <f>IF(AND(L22=3,L23=3,L24=3,L25=3),K22,"A Definir")</f>
        <v>A Definir</v>
      </c>
      <c r="W10" s="6"/>
      <c r="X10" s="17"/>
      <c r="Y10" s="29"/>
      <c r="Z10" s="30"/>
      <c r="AA10" s="31"/>
    </row>
    <row r="11" spans="1:34" ht="17.25" x14ac:dyDescent="0.25">
      <c r="A11" s="48" t="s">
        <v>10</v>
      </c>
      <c r="B11" s="48"/>
      <c r="C11" s="48"/>
      <c r="D11" s="48"/>
      <c r="E11" s="49"/>
      <c r="F11" s="48"/>
      <c r="G11" s="49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V11" s="20" t="str">
        <f ca="1">IF(AND(L30=3,L31=3,L32=3,L33=3),K31,"A Definir")</f>
        <v>A Definir</v>
      </c>
      <c r="W11" s="6"/>
      <c r="X11" s="21"/>
      <c r="Y11" s="17"/>
      <c r="Z11" s="25"/>
    </row>
    <row r="12" spans="1:34" x14ac:dyDescent="0.25">
      <c r="A12" s="43">
        <v>43266</v>
      </c>
      <c r="B12" s="9"/>
      <c r="C12" s="10" t="s">
        <v>24</v>
      </c>
      <c r="D12" s="11"/>
      <c r="E12" s="6"/>
      <c r="F12" s="12" t="s">
        <v>3</v>
      </c>
      <c r="G12" s="6"/>
      <c r="H12" s="11"/>
      <c r="I12" s="32" t="s">
        <v>27</v>
      </c>
      <c r="J12" s="14"/>
      <c r="K12" s="47" t="s">
        <v>11</v>
      </c>
      <c r="L12" s="47"/>
      <c r="M12" s="47"/>
      <c r="N12" s="47"/>
      <c r="O12" s="47"/>
      <c r="P12" s="47"/>
      <c r="Q12" s="47"/>
      <c r="R12" s="47"/>
      <c r="S12" s="47"/>
      <c r="X12" s="17"/>
      <c r="Z12" s="25"/>
      <c r="AA12" s="33"/>
      <c r="AB12" s="20" t="str">
        <f>IF(Z8&gt;Z9,Y8,IF(Z9&gt;Z8,Y9,"A Definir"))</f>
        <v>A Definir</v>
      </c>
      <c r="AC12" s="6"/>
    </row>
    <row r="13" spans="1:34" x14ac:dyDescent="0.25">
      <c r="A13" s="43">
        <v>43266</v>
      </c>
      <c r="B13" s="9"/>
      <c r="C13" s="10" t="s">
        <v>25</v>
      </c>
      <c r="D13" s="11"/>
      <c r="E13" s="6"/>
      <c r="F13" s="12" t="s">
        <v>3</v>
      </c>
      <c r="G13" s="6"/>
      <c r="H13" s="11"/>
      <c r="I13" s="32" t="s">
        <v>26</v>
      </c>
      <c r="J13" s="14"/>
      <c r="K13" s="15" t="s">
        <v>56</v>
      </c>
      <c r="L13" s="16" t="s">
        <v>54</v>
      </c>
      <c r="M13" s="16" t="s">
        <v>3</v>
      </c>
      <c r="N13" s="16" t="s">
        <v>5</v>
      </c>
      <c r="O13" s="16" t="s">
        <v>55</v>
      </c>
      <c r="P13" s="16" t="s">
        <v>6</v>
      </c>
      <c r="Q13" s="16" t="s">
        <v>7</v>
      </c>
      <c r="R13" s="16" t="s">
        <v>8</v>
      </c>
      <c r="S13" s="16" t="s">
        <v>4</v>
      </c>
      <c r="Z13" s="25"/>
      <c r="AB13" s="20" t="str">
        <f>IF(Z16&gt;Z17,Y16,IF(Z17&gt;Z16,Y17,"A Definir"))</f>
        <v>A Definir</v>
      </c>
      <c r="AC13" s="6"/>
    </row>
    <row r="14" spans="1:34" x14ac:dyDescent="0.25">
      <c r="A14" s="43">
        <v>43271</v>
      </c>
      <c r="B14" s="9"/>
      <c r="C14" s="10" t="s">
        <v>24</v>
      </c>
      <c r="D14" s="11"/>
      <c r="E14" s="6"/>
      <c r="F14" s="12" t="s">
        <v>3</v>
      </c>
      <c r="G14" s="6"/>
      <c r="H14" s="11"/>
      <c r="I14" s="32" t="s">
        <v>25</v>
      </c>
      <c r="J14" s="14">
        <v>1</v>
      </c>
      <c r="K14" s="20" t="str">
        <f>VLOOKUP($J14,Plan2!$B$12:$K$16,COLUMNS(Plan1!$K$13:K13)+1,FALSE)</f>
        <v>Irã</v>
      </c>
      <c r="L14" s="18">
        <f>VLOOKUP($J14,Plan2!$B$12:$K$16,COLUMNS(Plan1!$K$13:L13)+1,FALSE)</f>
        <v>0</v>
      </c>
      <c r="M14" s="18">
        <f>VLOOKUP($J14,Plan2!$B$12:$K$16,COLUMNS(Plan1!$K$13:M13)+1,FALSE)</f>
        <v>0</v>
      </c>
      <c r="N14" s="18">
        <f>VLOOKUP($J14,Plan2!$B$12:$K$16,COLUMNS(Plan1!$K$13:N13)+1,FALSE)</f>
        <v>0</v>
      </c>
      <c r="O14" s="18">
        <f>VLOOKUP($J14,Plan2!$B$12:$K$16,COLUMNS(Plan1!$K$13:O13)+1,FALSE)</f>
        <v>0</v>
      </c>
      <c r="P14" s="18">
        <f>VLOOKUP($J14,Plan2!$B$12:$K$16,COLUMNS(Plan1!$K$13:P13)+1,FALSE)</f>
        <v>0</v>
      </c>
      <c r="Q14" s="18">
        <f>VLOOKUP($J14,Plan2!$B$12:$K$16,COLUMNS(Plan1!$K$13:Q13)+1,FALSE)</f>
        <v>0</v>
      </c>
      <c r="R14" s="18">
        <f>VLOOKUP($J14,Plan2!$B$12:$K$16,COLUMNS(Plan1!$K$13:R13)+1,FALSE)</f>
        <v>0</v>
      </c>
      <c r="S14" s="19">
        <f>VLOOKUP($J14,Plan2!$B$12:$K$16,COLUMNS(Plan1!$K$13:S13)+1,FALSE)</f>
        <v>0</v>
      </c>
      <c r="V14" s="20" t="str">
        <f>IF(AND(L38=3,L39=3,L40=3,L41=3),K38,"A Definir")</f>
        <v>A Definir</v>
      </c>
      <c r="W14" s="6"/>
      <c r="X14" s="21"/>
      <c r="Y14" s="17"/>
      <c r="Z14" s="25"/>
      <c r="AC14" s="30"/>
    </row>
    <row r="15" spans="1:34" x14ac:dyDescent="0.25">
      <c r="A15" s="43">
        <v>43271</v>
      </c>
      <c r="B15" s="9"/>
      <c r="C15" s="10" t="s">
        <v>26</v>
      </c>
      <c r="D15" s="11"/>
      <c r="E15" s="6"/>
      <c r="F15" s="12" t="s">
        <v>3</v>
      </c>
      <c r="G15" s="6"/>
      <c r="H15" s="11"/>
      <c r="I15" s="32" t="s">
        <v>27</v>
      </c>
      <c r="J15" s="14">
        <v>2</v>
      </c>
      <c r="K15" s="20" t="str">
        <f>VLOOKUP($J15,Plan2!$B$12:$K$16,COLUMNS(Plan1!$K$13:K14)+1,FALSE)</f>
        <v>Espanha</v>
      </c>
      <c r="L15" s="18">
        <f>VLOOKUP($J15,Plan2!$B$12:$K$16,COLUMNS(Plan1!$K$13:L14)+1,FALSE)</f>
        <v>0</v>
      </c>
      <c r="M15" s="18">
        <f>VLOOKUP($J15,Plan2!$B$12:$K$16,COLUMNS(Plan1!$K$13:M14)+1,FALSE)</f>
        <v>0</v>
      </c>
      <c r="N15" s="18">
        <f>VLOOKUP($J15,Plan2!$B$12:$K$16,COLUMNS(Plan1!$K$13:N14)+1,FALSE)</f>
        <v>0</v>
      </c>
      <c r="O15" s="18">
        <f>VLOOKUP($J15,Plan2!$B$12:$K$16,COLUMNS(Plan1!$K$13:O14)+1,FALSE)</f>
        <v>0</v>
      </c>
      <c r="P15" s="18">
        <f>VLOOKUP($J15,Plan2!$B$12:$K$16,COLUMNS(Plan1!$K$13:P14)+1,FALSE)</f>
        <v>0</v>
      </c>
      <c r="Q15" s="18">
        <f>VLOOKUP($J15,Plan2!$B$12:$K$16,COLUMNS(Plan1!$K$13:Q14)+1,FALSE)</f>
        <v>0</v>
      </c>
      <c r="R15" s="18">
        <f>VLOOKUP($J15,Plan2!$B$12:$K$16,COLUMNS(Plan1!$K$13:R14)+1,FALSE)</f>
        <v>0</v>
      </c>
      <c r="S15" s="19">
        <f>VLOOKUP($J15,Plan2!$B$12:$K$16,COLUMNS(Plan1!$K$13:S14)+1,FALSE)</f>
        <v>0</v>
      </c>
      <c r="V15" s="20" t="str">
        <f>IF(AND(L46=3,L47=3,L48=3,L49=3),K47,"A Definir")</f>
        <v>A Definir</v>
      </c>
      <c r="W15" s="6"/>
      <c r="X15" s="21"/>
      <c r="Y15" s="22"/>
      <c r="Z15" s="34"/>
      <c r="AC15" s="25"/>
    </row>
    <row r="16" spans="1:34" x14ac:dyDescent="0.25">
      <c r="A16" s="43">
        <v>43276</v>
      </c>
      <c r="B16" s="9"/>
      <c r="C16" s="10" t="s">
        <v>26</v>
      </c>
      <c r="D16" s="11"/>
      <c r="E16" s="6"/>
      <c r="F16" s="12" t="s">
        <v>3</v>
      </c>
      <c r="G16" s="6"/>
      <c r="H16" s="11"/>
      <c r="I16" s="32" t="s">
        <v>24</v>
      </c>
      <c r="J16" s="14">
        <v>3</v>
      </c>
      <c r="K16" s="20" t="str">
        <f>VLOOKUP($J16,Plan2!$B$12:$K$16,COLUMNS(Plan1!$K$13:K15)+1,FALSE)</f>
        <v>Marrocos</v>
      </c>
      <c r="L16" s="18">
        <f>VLOOKUP($J16,Plan2!$B$12:$K$16,COLUMNS(Plan1!$K$13:L15)+1,FALSE)</f>
        <v>0</v>
      </c>
      <c r="M16" s="18">
        <f>VLOOKUP($J16,Plan2!$B$12:$K$16,COLUMNS(Plan1!$K$13:M15)+1,FALSE)</f>
        <v>0</v>
      </c>
      <c r="N16" s="18">
        <f>VLOOKUP($J16,Plan2!$B$12:$K$16,COLUMNS(Plan1!$K$13:N15)+1,FALSE)</f>
        <v>0</v>
      </c>
      <c r="O16" s="18">
        <f>VLOOKUP($J16,Plan2!$B$12:$K$16,COLUMNS(Plan1!$K$13:O15)+1,FALSE)</f>
        <v>0</v>
      </c>
      <c r="P16" s="18">
        <f>VLOOKUP($J16,Plan2!$B$12:$K$16,COLUMNS(Plan1!$K$13:P15)+1,FALSE)</f>
        <v>0</v>
      </c>
      <c r="Q16" s="18">
        <f>VLOOKUP($J16,Plan2!$B$12:$K$16,COLUMNS(Plan1!$K$13:Q15)+1,FALSE)</f>
        <v>0</v>
      </c>
      <c r="R16" s="18">
        <f>VLOOKUP($J16,Plan2!$B$12:$K$16,COLUMNS(Plan1!$K$13:R15)+1,FALSE)</f>
        <v>0</v>
      </c>
      <c r="S16" s="19">
        <f>VLOOKUP($J16,Plan2!$B$12:$K$16,COLUMNS(Plan1!$K$13:S15)+1,FALSE)</f>
        <v>0</v>
      </c>
      <c r="X16" s="23"/>
      <c r="Y16" s="24" t="str">
        <f>IF(W14&gt;W15,V14,IF(W15&gt;W14,V15,"A Definir"))</f>
        <v>A Definir</v>
      </c>
      <c r="Z16" s="6"/>
      <c r="AC16" s="25"/>
      <c r="AH16" s="31"/>
    </row>
    <row r="17" spans="1:35" x14ac:dyDescent="0.25">
      <c r="A17" s="43">
        <v>43276</v>
      </c>
      <c r="B17" s="9"/>
      <c r="C17" s="10" t="s">
        <v>27</v>
      </c>
      <c r="D17" s="11"/>
      <c r="E17" s="6"/>
      <c r="F17" s="12" t="s">
        <v>3</v>
      </c>
      <c r="G17" s="6"/>
      <c r="H17" s="11"/>
      <c r="I17" s="32" t="s">
        <v>25</v>
      </c>
      <c r="J17" s="14">
        <v>4</v>
      </c>
      <c r="K17" s="20" t="str">
        <f>VLOOKUP($J17,Plan2!$B$12:$K$16,COLUMNS(Plan1!$K$13:K16)+1,FALSE)</f>
        <v>Portugal</v>
      </c>
      <c r="L17" s="18">
        <f>VLOOKUP($J17,Plan2!$B$12:$K$16,COLUMNS(Plan1!$K$13:L16)+1,FALSE)</f>
        <v>0</v>
      </c>
      <c r="M17" s="18">
        <f>VLOOKUP($J17,Plan2!$B$12:$K$16,COLUMNS(Plan1!$K$13:M16)+1,FALSE)</f>
        <v>0</v>
      </c>
      <c r="N17" s="18">
        <f>VLOOKUP($J17,Plan2!$B$12:$K$16,COLUMNS(Plan1!$K$13:N16)+1,FALSE)</f>
        <v>0</v>
      </c>
      <c r="O17" s="18">
        <f>VLOOKUP($J17,Plan2!$B$12:$K$16,COLUMNS(Plan1!$K$13:O16)+1,FALSE)</f>
        <v>0</v>
      </c>
      <c r="P17" s="18">
        <f>VLOOKUP($J17,Plan2!$B$12:$K$16,COLUMNS(Plan1!$K$13:P16)+1,FALSE)</f>
        <v>0</v>
      </c>
      <c r="Q17" s="18">
        <f>VLOOKUP($J17,Plan2!$B$12:$K$16,COLUMNS(Plan1!$K$13:Q16)+1,FALSE)</f>
        <v>0</v>
      </c>
      <c r="R17" s="18">
        <f>VLOOKUP($J17,Plan2!$B$12:$K$16,COLUMNS(Plan1!$K$13:R16)+1,FALSE)</f>
        <v>0</v>
      </c>
      <c r="S17" s="19">
        <f>VLOOKUP($J17,Plan2!$B$12:$K$16,COLUMNS(Plan1!$K$13:S16)+1,FALSE)</f>
        <v>0</v>
      </c>
      <c r="W17" s="34"/>
      <c r="Y17" s="20" t="str">
        <f>IF(W18&gt;W19,V18,IF(W19&gt;W18,V19,"A Definir"))</f>
        <v>A Definir</v>
      </c>
      <c r="Z17" s="6"/>
      <c r="AC17" s="25"/>
    </row>
    <row r="18" spans="1:35" x14ac:dyDescent="0.25">
      <c r="A18" s="44"/>
      <c r="B18" s="11"/>
      <c r="C18" s="11"/>
      <c r="D18" s="11"/>
      <c r="E18" s="26"/>
      <c r="F18" s="27"/>
      <c r="G18" s="26"/>
      <c r="H18" s="11"/>
      <c r="I18" s="11"/>
      <c r="J18" s="14"/>
      <c r="K18" s="28"/>
      <c r="L18" s="11"/>
      <c r="M18" s="11"/>
      <c r="N18" s="11"/>
      <c r="O18" s="11"/>
      <c r="P18" s="11"/>
      <c r="Q18" s="11"/>
      <c r="R18" s="11"/>
      <c r="S18" s="11"/>
      <c r="V18" s="20" t="str">
        <f>IF(AND(L54=3,L55=3,L56=3,L57=3),K54,"A Definir")</f>
        <v>A Definir</v>
      </c>
      <c r="W18" s="6"/>
      <c r="X18" s="21"/>
      <c r="Y18" s="29"/>
      <c r="Z18" s="35"/>
      <c r="AC18" s="25"/>
    </row>
    <row r="19" spans="1:35" ht="17.25" x14ac:dyDescent="0.25">
      <c r="A19" s="48" t="s">
        <v>12</v>
      </c>
      <c r="B19" s="48"/>
      <c r="C19" s="48"/>
      <c r="D19" s="48"/>
      <c r="E19" s="49"/>
      <c r="F19" s="48"/>
      <c r="G19" s="49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V19" s="20" t="str">
        <f>IF(AND(L62=3,L63=3,L64=3,L65=3),K63,"A Definir")</f>
        <v>A Definir</v>
      </c>
      <c r="W19" s="6"/>
      <c r="X19" s="21"/>
      <c r="AC19" s="25"/>
    </row>
    <row r="20" spans="1:35" x14ac:dyDescent="0.25">
      <c r="A20" s="43">
        <v>43267</v>
      </c>
      <c r="B20" s="9"/>
      <c r="C20" s="10" t="s">
        <v>28</v>
      </c>
      <c r="D20" s="11"/>
      <c r="E20" s="6"/>
      <c r="F20" s="12" t="s">
        <v>3</v>
      </c>
      <c r="G20" s="6"/>
      <c r="H20" s="11"/>
      <c r="I20" s="32" t="s">
        <v>31</v>
      </c>
      <c r="J20" s="14"/>
      <c r="K20" s="47" t="s">
        <v>13</v>
      </c>
      <c r="L20" s="47"/>
      <c r="M20" s="47"/>
      <c r="N20" s="47"/>
      <c r="O20" s="47"/>
      <c r="P20" s="47"/>
      <c r="Q20" s="47"/>
      <c r="R20" s="47"/>
      <c r="S20" s="47"/>
      <c r="AC20" s="25"/>
    </row>
    <row r="21" spans="1:35" x14ac:dyDescent="0.25">
      <c r="A21" s="43">
        <v>43267</v>
      </c>
      <c r="B21" s="9"/>
      <c r="C21" s="10" t="s">
        <v>29</v>
      </c>
      <c r="D21" s="11"/>
      <c r="E21" s="6"/>
      <c r="F21" s="12" t="s">
        <v>3</v>
      </c>
      <c r="G21" s="6"/>
      <c r="H21" s="11"/>
      <c r="I21" s="32" t="s">
        <v>30</v>
      </c>
      <c r="J21" s="14"/>
      <c r="K21" s="15" t="s">
        <v>56</v>
      </c>
      <c r="L21" s="16" t="s">
        <v>54</v>
      </c>
      <c r="M21" s="16" t="s">
        <v>3</v>
      </c>
      <c r="N21" s="16" t="s">
        <v>5</v>
      </c>
      <c r="O21" s="16" t="s">
        <v>55</v>
      </c>
      <c r="P21" s="16" t="s">
        <v>6</v>
      </c>
      <c r="Q21" s="16" t="s">
        <v>7</v>
      </c>
      <c r="R21" s="16" t="s">
        <v>8</v>
      </c>
      <c r="S21" s="16" t="s">
        <v>4</v>
      </c>
      <c r="AC21" s="25"/>
      <c r="AD21" s="23"/>
      <c r="AE21" s="20" t="str">
        <f>IF(AC12&gt;AC13,AB12,IF(AC13&gt;AC12,AB13,"A Definir"))</f>
        <v>A Definir</v>
      </c>
      <c r="AF21" s="6"/>
    </row>
    <row r="22" spans="1:35" x14ac:dyDescent="0.25">
      <c r="A22" s="43">
        <v>43272</v>
      </c>
      <c r="B22" s="9"/>
      <c r="C22" s="10" t="s">
        <v>28</v>
      </c>
      <c r="D22" s="11"/>
      <c r="E22" s="6"/>
      <c r="F22" s="12" t="s">
        <v>3</v>
      </c>
      <c r="G22" s="6"/>
      <c r="H22" s="11"/>
      <c r="I22" s="32" t="s">
        <v>29</v>
      </c>
      <c r="J22" s="14">
        <v>1</v>
      </c>
      <c r="K22" s="20" t="str">
        <f>VLOOKUP($J22,Plan2!$B$23:$K$27,COLUMNS(Plan1!$K$21:K21)+1,FALSE)</f>
        <v>Peru</v>
      </c>
      <c r="L22" s="18">
        <f>VLOOKUP($J22,Plan2!$B$23:$K$27,COLUMNS(Plan1!$K$21:L21)+1,FALSE)</f>
        <v>0</v>
      </c>
      <c r="M22" s="18">
        <f>VLOOKUP($J22,Plan2!$B$23:$K$27,COLUMNS(Plan1!$K$21:M21)+1,FALSE)</f>
        <v>0</v>
      </c>
      <c r="N22" s="18">
        <f>VLOOKUP($J22,Plan2!$B$23:$K$27,COLUMNS(Plan1!$K$21:N21)+1,FALSE)</f>
        <v>0</v>
      </c>
      <c r="O22" s="18">
        <f>VLOOKUP($J22,Plan2!$B$23:$K$27,COLUMNS(Plan1!$K$21:O21)+1,FALSE)</f>
        <v>0</v>
      </c>
      <c r="P22" s="18">
        <f>VLOOKUP($J22,Plan2!$B$23:$K$27,COLUMNS(Plan1!$K$21:P21)+1,FALSE)</f>
        <v>0</v>
      </c>
      <c r="Q22" s="18">
        <f>VLOOKUP($J22,Plan2!$B$23:$K$27,COLUMNS(Plan1!$K$21:Q21)+1,FALSE)</f>
        <v>0</v>
      </c>
      <c r="R22" s="18">
        <f>VLOOKUP($J22,Plan2!$B$23:$K$27,COLUMNS(Plan1!$K$21:R21)+1,FALSE)</f>
        <v>0</v>
      </c>
      <c r="S22" s="19">
        <f>VLOOKUP($J22,Plan2!$B$23:$K$27,COLUMNS(Plan1!$K$21:S21)+1,FALSE)</f>
        <v>0</v>
      </c>
      <c r="V22" s="20" t="str">
        <f>IF(AND(L14=3,L15=3,L16=3,L17=3),K14,"A Definir")</f>
        <v>A Definir</v>
      </c>
      <c r="W22" s="6"/>
      <c r="X22" s="21"/>
      <c r="Y22" s="17"/>
      <c r="AC22" s="25"/>
      <c r="AE22" s="20" t="str">
        <f>IF(AC28&gt;AC29,AB28,IF(AC29&gt;AC28,AB29,"A Definir"))</f>
        <v>A Definir</v>
      </c>
      <c r="AF22" s="6"/>
      <c r="AH22" s="36" t="str">
        <f>IF(AF21&gt;AF22,AE21,IF(AF22&gt;AF21,AE22,""))</f>
        <v/>
      </c>
    </row>
    <row r="23" spans="1:35" x14ac:dyDescent="0.25">
      <c r="A23" s="43">
        <v>43272</v>
      </c>
      <c r="B23" s="9"/>
      <c r="C23" s="10" t="s">
        <v>30</v>
      </c>
      <c r="D23" s="11"/>
      <c r="E23" s="6"/>
      <c r="F23" s="12" t="s">
        <v>3</v>
      </c>
      <c r="G23" s="6"/>
      <c r="H23" s="11"/>
      <c r="I23" s="32" t="s">
        <v>31</v>
      </c>
      <c r="J23" s="14">
        <v>2</v>
      </c>
      <c r="K23" s="20" t="str">
        <f>VLOOKUP($J23,Plan2!$B$23:$K$27,COLUMNS(Plan1!$K$21:K22)+1,FALSE)</f>
        <v>Dinamarca</v>
      </c>
      <c r="L23" s="18">
        <f>VLOOKUP($J23,Plan2!$B$23:$K$27,COLUMNS(Plan1!$K$21:L22)+1,FALSE)</f>
        <v>0</v>
      </c>
      <c r="M23" s="18">
        <f>VLOOKUP($J23,Plan2!$B$23:$K$27,COLUMNS(Plan1!$K$21:M22)+1,FALSE)</f>
        <v>0</v>
      </c>
      <c r="N23" s="18">
        <f>VLOOKUP($J23,Plan2!$B$23:$K$27,COLUMNS(Plan1!$K$21:N22)+1,FALSE)</f>
        <v>0</v>
      </c>
      <c r="O23" s="18">
        <f>VLOOKUP($J23,Plan2!$B$23:$K$27,COLUMNS(Plan1!$K$21:O22)+1,FALSE)</f>
        <v>0</v>
      </c>
      <c r="P23" s="18">
        <f>VLOOKUP($J23,Plan2!$B$23:$K$27,COLUMNS(Plan1!$K$21:P22)+1,FALSE)</f>
        <v>0</v>
      </c>
      <c r="Q23" s="18">
        <f>VLOOKUP($J23,Plan2!$B$23:$K$27,COLUMNS(Plan1!$K$21:Q22)+1,FALSE)</f>
        <v>0</v>
      </c>
      <c r="R23" s="18">
        <f>VLOOKUP($J23,Plan2!$B$23:$K$27,COLUMNS(Plan1!$K$21:R22)+1,FALSE)</f>
        <v>0</v>
      </c>
      <c r="S23" s="19">
        <f>VLOOKUP($J23,Plan2!$B$23:$K$27,COLUMNS(Plan1!$K$21:S22)+1,FALSE)</f>
        <v>0</v>
      </c>
      <c r="V23" s="20" t="str">
        <f ca="1">IF(AND(L6=3,L7=3,L8=3,L9=3),K7,"A Definir")</f>
        <v>A Definir</v>
      </c>
      <c r="W23" s="6"/>
      <c r="X23" s="21"/>
      <c r="Y23" s="22"/>
      <c r="Z23" s="33"/>
      <c r="AC23" s="25"/>
    </row>
    <row r="24" spans="1:35" x14ac:dyDescent="0.25">
      <c r="A24" s="43">
        <v>43277</v>
      </c>
      <c r="B24" s="9"/>
      <c r="C24" s="10" t="s">
        <v>30</v>
      </c>
      <c r="D24" s="11"/>
      <c r="E24" s="6"/>
      <c r="F24" s="12" t="s">
        <v>3</v>
      </c>
      <c r="G24" s="6"/>
      <c r="H24" s="11"/>
      <c r="I24" s="32" t="s">
        <v>28</v>
      </c>
      <c r="J24" s="14">
        <v>3</v>
      </c>
      <c r="K24" s="20" t="str">
        <f>VLOOKUP($J24,Plan2!$B$23:$K$27,COLUMNS(Plan1!$K$21:K23)+1,FALSE)</f>
        <v>Austrália</v>
      </c>
      <c r="L24" s="18">
        <f>VLOOKUP($J24,Plan2!$B$23:$K$27,COLUMNS(Plan1!$K$21:L23)+1,FALSE)</f>
        <v>0</v>
      </c>
      <c r="M24" s="18">
        <f>VLOOKUP($J24,Plan2!$B$23:$K$27,COLUMNS(Plan1!$K$21:M23)+1,FALSE)</f>
        <v>0</v>
      </c>
      <c r="N24" s="18">
        <f>VLOOKUP($J24,Plan2!$B$23:$K$27,COLUMNS(Plan1!$K$21:N23)+1,FALSE)</f>
        <v>0</v>
      </c>
      <c r="O24" s="18">
        <f>VLOOKUP($J24,Plan2!$B$23:$K$27,COLUMNS(Plan1!$K$21:O23)+1,FALSE)</f>
        <v>0</v>
      </c>
      <c r="P24" s="18">
        <f>VLOOKUP($J24,Plan2!$B$23:$K$27,COLUMNS(Plan1!$K$21:P23)+1,FALSE)</f>
        <v>0</v>
      </c>
      <c r="Q24" s="18">
        <f>VLOOKUP($J24,Plan2!$B$23:$K$27,COLUMNS(Plan1!$K$21:Q23)+1,FALSE)</f>
        <v>0</v>
      </c>
      <c r="R24" s="18">
        <f>VLOOKUP($J24,Plan2!$B$23:$K$27,COLUMNS(Plan1!$K$21:R23)+1,FALSE)</f>
        <v>0</v>
      </c>
      <c r="S24" s="19">
        <f>VLOOKUP($J24,Plan2!$B$23:$K$27,COLUMNS(Plan1!$K$21:S23)+1,FALSE)</f>
        <v>0</v>
      </c>
      <c r="W24" s="30"/>
      <c r="X24" s="23"/>
      <c r="Y24" s="20" t="str">
        <f>IF(W22&gt;W23,V22,IF(W23&gt;W22,V23,"A Definir"))</f>
        <v>A Definir</v>
      </c>
      <c r="Z24" s="6"/>
      <c r="AC24" s="25"/>
    </row>
    <row r="25" spans="1:35" x14ac:dyDescent="0.25">
      <c r="A25" s="43">
        <v>43277</v>
      </c>
      <c r="B25" s="9"/>
      <c r="C25" s="10" t="s">
        <v>31</v>
      </c>
      <c r="D25" s="11"/>
      <c r="E25" s="6"/>
      <c r="F25" s="12" t="s">
        <v>3</v>
      </c>
      <c r="G25" s="6"/>
      <c r="H25" s="11"/>
      <c r="I25" s="32" t="s">
        <v>29</v>
      </c>
      <c r="J25" s="14">
        <v>4</v>
      </c>
      <c r="K25" s="20" t="str">
        <f>VLOOKUP($J25,Plan2!$B$23:$K$27,COLUMNS(Plan1!$K$21:K24)+1,FALSE)</f>
        <v>França</v>
      </c>
      <c r="L25" s="18">
        <f>VLOOKUP($J25,Plan2!$B$23:$K$27,COLUMNS(Plan1!$K$21:L24)+1,FALSE)</f>
        <v>0</v>
      </c>
      <c r="M25" s="18">
        <f>VLOOKUP($J25,Plan2!$B$23:$K$27,COLUMNS(Plan1!$K$21:M24)+1,FALSE)</f>
        <v>0</v>
      </c>
      <c r="N25" s="18">
        <f>VLOOKUP($J25,Plan2!$B$23:$K$27,COLUMNS(Plan1!$K$21:N24)+1,FALSE)</f>
        <v>0</v>
      </c>
      <c r="O25" s="18">
        <f>VLOOKUP($J25,Plan2!$B$23:$K$27,COLUMNS(Plan1!$K$21:O24)+1,FALSE)</f>
        <v>0</v>
      </c>
      <c r="P25" s="18">
        <f>VLOOKUP($J25,Plan2!$B$23:$K$27,COLUMNS(Plan1!$K$21:P24)+1,FALSE)</f>
        <v>0</v>
      </c>
      <c r="Q25" s="18">
        <f>VLOOKUP($J25,Plan2!$B$23:$K$27,COLUMNS(Plan1!$K$21:Q24)+1,FALSE)</f>
        <v>0</v>
      </c>
      <c r="R25" s="18">
        <f>VLOOKUP($J25,Plan2!$B$23:$K$27,COLUMNS(Plan1!$K$21:R24)+1,FALSE)</f>
        <v>0</v>
      </c>
      <c r="S25" s="19">
        <f>VLOOKUP($J25,Plan2!$B$23:$K$27,COLUMNS(Plan1!$K$21:S24)+1,FALSE)</f>
        <v>0</v>
      </c>
      <c r="W25" s="34"/>
      <c r="Y25" s="20" t="str">
        <f>IF(W26&gt;W27,V26,IF(W27&gt;W26,V27,"A Definir"))</f>
        <v>A Definir</v>
      </c>
      <c r="Z25" s="6"/>
      <c r="AC25" s="25"/>
      <c r="AI25" s="37"/>
    </row>
    <row r="26" spans="1:35" x14ac:dyDescent="0.25">
      <c r="A26" s="44"/>
      <c r="B26" s="11"/>
      <c r="C26" s="11"/>
      <c r="D26" s="11"/>
      <c r="E26" s="26"/>
      <c r="F26" s="27"/>
      <c r="G26" s="26"/>
      <c r="H26" s="11"/>
      <c r="I26" s="38"/>
      <c r="J26" s="14"/>
      <c r="K26" s="28"/>
      <c r="L26" s="11"/>
      <c r="M26" s="11"/>
      <c r="N26" s="11"/>
      <c r="O26" s="11"/>
      <c r="P26" s="11"/>
      <c r="Q26" s="11"/>
      <c r="R26" s="11"/>
      <c r="S26" s="11"/>
      <c r="V26" s="20" t="str">
        <f ca="1">IF(AND(L30=3,L31=3,L32=3,L33=3),K30,"A Definir")</f>
        <v>A Definir</v>
      </c>
      <c r="W26" s="6"/>
      <c r="X26" s="21"/>
      <c r="Y26" s="29"/>
      <c r="Z26" s="30"/>
      <c r="AC26" s="25"/>
    </row>
    <row r="27" spans="1:35" ht="17.25" x14ac:dyDescent="0.25">
      <c r="A27" s="48" t="s">
        <v>14</v>
      </c>
      <c r="B27" s="48"/>
      <c r="C27" s="48"/>
      <c r="D27" s="48"/>
      <c r="E27" s="49"/>
      <c r="F27" s="48"/>
      <c r="G27" s="49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V27" s="20" t="str">
        <f>IF(AND(L22=3,L23=3,L24=3,L25=3),K23,"A Definir")</f>
        <v>A Definir</v>
      </c>
      <c r="W27" s="6"/>
      <c r="Y27" s="17"/>
      <c r="Z27" s="25"/>
      <c r="AC27" s="25"/>
    </row>
    <row r="28" spans="1:35" x14ac:dyDescent="0.25">
      <c r="A28" s="43">
        <v>43267</v>
      </c>
      <c r="B28" s="9"/>
      <c r="C28" s="10" t="s">
        <v>32</v>
      </c>
      <c r="D28" s="11"/>
      <c r="E28" s="6"/>
      <c r="F28" s="12" t="s">
        <v>3</v>
      </c>
      <c r="G28" s="6"/>
      <c r="H28" s="11"/>
      <c r="I28" s="32" t="s">
        <v>35</v>
      </c>
      <c r="J28" s="14"/>
      <c r="K28" s="47" t="s">
        <v>15</v>
      </c>
      <c r="L28" s="47"/>
      <c r="M28" s="47"/>
      <c r="N28" s="47"/>
      <c r="O28" s="47"/>
      <c r="P28" s="47"/>
      <c r="Q28" s="47"/>
      <c r="R28" s="47"/>
      <c r="S28" s="47"/>
      <c r="Z28" s="25"/>
      <c r="AA28" s="23"/>
      <c r="AB28" s="20" t="str">
        <f>IF(Z24&gt;Z25,Y24,IF(Z25&gt;Z24,Y25,"A Definir"))</f>
        <v>A Definir</v>
      </c>
      <c r="AC28" s="6"/>
    </row>
    <row r="29" spans="1:35" x14ac:dyDescent="0.25">
      <c r="A29" s="43">
        <v>43267</v>
      </c>
      <c r="B29" s="9"/>
      <c r="C29" s="10" t="s">
        <v>33</v>
      </c>
      <c r="D29" s="11"/>
      <c r="E29" s="6"/>
      <c r="F29" s="12" t="s">
        <v>3</v>
      </c>
      <c r="G29" s="6"/>
      <c r="H29" s="11"/>
      <c r="I29" s="32" t="s">
        <v>34</v>
      </c>
      <c r="J29" s="14"/>
      <c r="K29" s="15" t="s">
        <v>56</v>
      </c>
      <c r="L29" s="16" t="s">
        <v>54</v>
      </c>
      <c r="M29" s="16" t="s">
        <v>3</v>
      </c>
      <c r="N29" s="16" t="s">
        <v>5</v>
      </c>
      <c r="O29" s="16" t="s">
        <v>55</v>
      </c>
      <c r="P29" s="16" t="s">
        <v>6</v>
      </c>
      <c r="Q29" s="16" t="s">
        <v>7</v>
      </c>
      <c r="R29" s="16" t="s">
        <v>8</v>
      </c>
      <c r="S29" s="16" t="s">
        <v>4</v>
      </c>
      <c r="Z29" s="25"/>
      <c r="AB29" s="20" t="str">
        <f>IF(Z32&gt;Z33,Y32,IF(Z33&gt;Z32,Y33,"A Definir"))</f>
        <v>A Definir</v>
      </c>
      <c r="AC29" s="6"/>
    </row>
    <row r="30" spans="1:35" x14ac:dyDescent="0.25">
      <c r="A30" s="43">
        <v>43273</v>
      </c>
      <c r="B30" s="9"/>
      <c r="C30" s="10" t="s">
        <v>32</v>
      </c>
      <c r="D30" s="11"/>
      <c r="E30" s="6"/>
      <c r="F30" s="12" t="s">
        <v>3</v>
      </c>
      <c r="G30" s="6"/>
      <c r="H30" s="11"/>
      <c r="I30" s="32" t="s">
        <v>33</v>
      </c>
      <c r="J30" s="14">
        <v>1</v>
      </c>
      <c r="K30" s="20" t="str">
        <f ca="1">VLOOKUP($J30,Plan2!$B$33:$K$37,COLUMNS(Plan1!$K$30:K30)+1,FALSE)</f>
        <v>Islândia</v>
      </c>
      <c r="L30" s="18">
        <f ca="1">VLOOKUP($J30,Plan2!$B$33:$K$37,COLUMNS(Plan1!$K$30:L30)+1,FALSE)</f>
        <v>0</v>
      </c>
      <c r="M30" s="18">
        <f ca="1">VLOOKUP($J30,Plan2!$B$33:$K$37,COLUMNS(Plan1!$K$30:M30)+1,FALSE)</f>
        <v>0</v>
      </c>
      <c r="N30" s="18">
        <f ca="1">VLOOKUP($J30,Plan2!$B$33:$K$37,COLUMNS(Plan1!$K$30:N30)+1,FALSE)</f>
        <v>0</v>
      </c>
      <c r="O30" s="18">
        <f ca="1">VLOOKUP($J30,Plan2!$B$33:$K$37,COLUMNS(Plan1!$K$30:O30)+1,FALSE)</f>
        <v>0</v>
      </c>
      <c r="P30" s="18">
        <f ca="1">VLOOKUP($J30,Plan2!$B$33:$K$37,COLUMNS(Plan1!$K$30:P30)+1,FALSE)</f>
        <v>0</v>
      </c>
      <c r="Q30" s="18">
        <f ca="1">VLOOKUP($J30,Plan2!$B$33:$K$37,COLUMNS(Plan1!$K$30:Q30)+1,FALSE)</f>
        <v>0</v>
      </c>
      <c r="R30" s="18">
        <f ca="1">VLOOKUP($J30,Plan2!$B$33:$K$37,COLUMNS(Plan1!$K$30:R30)+1,FALSE)</f>
        <v>0</v>
      </c>
      <c r="S30" s="19">
        <f ca="1">VLOOKUP($J30,Plan2!$B$33:$K$37,COLUMNS(Plan1!$K$30:S30)+1,FALSE)</f>
        <v>0</v>
      </c>
      <c r="V30" s="20" t="str">
        <f>IF(AND(L46=3,L47=3,L48=3,L49=3),K46,"A Definir")</f>
        <v>A Definir</v>
      </c>
      <c r="W30" s="6"/>
      <c r="X30" s="21"/>
      <c r="Y30" s="17"/>
      <c r="Z30" s="25"/>
      <c r="AE30" s="31"/>
    </row>
    <row r="31" spans="1:35" x14ac:dyDescent="0.25">
      <c r="A31" s="43">
        <v>43273</v>
      </c>
      <c r="B31" s="9"/>
      <c r="C31" s="10" t="s">
        <v>34</v>
      </c>
      <c r="D31" s="11"/>
      <c r="E31" s="6"/>
      <c r="F31" s="12" t="s">
        <v>3</v>
      </c>
      <c r="G31" s="6"/>
      <c r="H31" s="11"/>
      <c r="I31" s="32" t="s">
        <v>35</v>
      </c>
      <c r="J31" s="14">
        <v>2</v>
      </c>
      <c r="K31" s="20" t="str">
        <f ca="1">VLOOKUP($J31,Plan2!$B$33:$K$37,COLUMNS(Plan1!$K$30:K31)+1,FALSE)</f>
        <v>Croácia</v>
      </c>
      <c r="L31" s="18">
        <f ca="1">VLOOKUP($J31,Plan2!$B$33:$K$37,COLUMNS(Plan1!$K$30:L31)+1,FALSE)</f>
        <v>0</v>
      </c>
      <c r="M31" s="18">
        <f ca="1">VLOOKUP($J31,Plan2!$B$33:$K$37,COLUMNS(Plan1!$K$30:M31)+1,FALSE)</f>
        <v>0</v>
      </c>
      <c r="N31" s="18">
        <f ca="1">VLOOKUP($J31,Plan2!$B$33:$K$37,COLUMNS(Plan1!$K$30:N31)+1,FALSE)</f>
        <v>0</v>
      </c>
      <c r="O31" s="18">
        <f ca="1">VLOOKUP($J31,Plan2!$B$33:$K$37,COLUMNS(Plan1!$K$30:O31)+1,FALSE)</f>
        <v>0</v>
      </c>
      <c r="P31" s="18">
        <f ca="1">VLOOKUP($J31,Plan2!$B$33:$K$37,COLUMNS(Plan1!$K$30:P31)+1,FALSE)</f>
        <v>0</v>
      </c>
      <c r="Q31" s="18">
        <f ca="1">VLOOKUP($J31,Plan2!$B$33:$K$37,COLUMNS(Plan1!$K$30:Q31)+1,FALSE)</f>
        <v>0</v>
      </c>
      <c r="R31" s="18">
        <f ca="1">VLOOKUP($J31,Plan2!$B$33:$K$37,COLUMNS(Plan1!$K$30:R31)+1,FALSE)</f>
        <v>0</v>
      </c>
      <c r="S31" s="19">
        <f ca="1">VLOOKUP($J31,Plan2!$B$33:$K$37,COLUMNS(Plan1!$K$30:S31)+1,FALSE)</f>
        <v>0</v>
      </c>
      <c r="V31" s="20" t="str">
        <f>IF(AND(L38=3,L39=3,L40=3,L41=3),K39,"A Definir")</f>
        <v>A Definir</v>
      </c>
      <c r="W31" s="6"/>
      <c r="X31" s="21"/>
      <c r="Y31" s="22"/>
      <c r="Z31" s="34"/>
    </row>
    <row r="32" spans="1:35" x14ac:dyDescent="0.25">
      <c r="A32" s="43">
        <v>43277</v>
      </c>
      <c r="B32" s="9"/>
      <c r="C32" s="10" t="s">
        <v>34</v>
      </c>
      <c r="D32" s="11"/>
      <c r="E32" s="6"/>
      <c r="F32" s="12" t="s">
        <v>3</v>
      </c>
      <c r="G32" s="6"/>
      <c r="H32" s="11"/>
      <c r="I32" s="32" t="s">
        <v>32</v>
      </c>
      <c r="J32" s="14">
        <v>3</v>
      </c>
      <c r="K32" s="20" t="str">
        <f ca="1">VLOOKUP($J32,Plan2!$B$33:$K$37,COLUMNS(Plan1!$K$30:K32)+1,FALSE)</f>
        <v>Argentina</v>
      </c>
      <c r="L32" s="18">
        <f ca="1">VLOOKUP($J32,Plan2!$B$33:$K$37,COLUMNS(Plan1!$K$30:L32)+1,FALSE)</f>
        <v>0</v>
      </c>
      <c r="M32" s="18">
        <f ca="1">VLOOKUP($J32,Plan2!$B$33:$K$37,COLUMNS(Plan1!$K$30:M32)+1,FALSE)</f>
        <v>0</v>
      </c>
      <c r="N32" s="18">
        <f ca="1">VLOOKUP($J32,Plan2!$B$33:$K$37,COLUMNS(Plan1!$K$30:N32)+1,FALSE)</f>
        <v>0</v>
      </c>
      <c r="O32" s="18">
        <f ca="1">VLOOKUP($J32,Plan2!$B$33:$K$37,COLUMNS(Plan1!$K$30:O32)+1,FALSE)</f>
        <v>0</v>
      </c>
      <c r="P32" s="18">
        <f ca="1">VLOOKUP($J32,Plan2!$B$33:$K$37,COLUMNS(Plan1!$K$30:P32)+1,FALSE)</f>
        <v>0</v>
      </c>
      <c r="Q32" s="18">
        <f ca="1">VLOOKUP($J32,Plan2!$B$33:$K$37,COLUMNS(Plan1!$K$30:Q32)+1,FALSE)</f>
        <v>0</v>
      </c>
      <c r="R32" s="18">
        <f ca="1">VLOOKUP($J32,Plan2!$B$33:$K$37,COLUMNS(Plan1!$K$30:R32)+1,FALSE)</f>
        <v>0</v>
      </c>
      <c r="S32" s="19">
        <f ca="1">VLOOKUP($J32,Plan2!$B$33:$K$37,COLUMNS(Plan1!$K$30:S32)+1,FALSE)</f>
        <v>0</v>
      </c>
      <c r="W32" s="30"/>
      <c r="X32" s="23"/>
      <c r="Y32" s="24" t="str">
        <f>IF(W30&gt;W31,V30,IF(W31&gt;W30,V31,"A Definir"))</f>
        <v>A Definir</v>
      </c>
      <c r="Z32" s="7"/>
    </row>
    <row r="33" spans="1:26" x14ac:dyDescent="0.25">
      <c r="A33" s="43">
        <v>43277</v>
      </c>
      <c r="B33" s="9"/>
      <c r="C33" s="10" t="s">
        <v>35</v>
      </c>
      <c r="D33" s="11"/>
      <c r="E33" s="6"/>
      <c r="F33" s="12" t="s">
        <v>3</v>
      </c>
      <c r="G33" s="6"/>
      <c r="H33" s="11"/>
      <c r="I33" s="32" t="s">
        <v>33</v>
      </c>
      <c r="J33" s="14">
        <v>4</v>
      </c>
      <c r="K33" s="20" t="str">
        <f ca="1">VLOOKUP($J33,Plan2!$B$33:$K$37,COLUMNS(Plan1!$K$30:K33)+1,FALSE)</f>
        <v>Nigéria</v>
      </c>
      <c r="L33" s="18">
        <f ca="1">VLOOKUP($J33,Plan2!$B$33:$K$37,COLUMNS(Plan1!$K$30:L33)+1,FALSE)</f>
        <v>0</v>
      </c>
      <c r="M33" s="18">
        <f ca="1">VLOOKUP($J33,Plan2!$B$33:$K$37,COLUMNS(Plan1!$K$30:M33)+1,FALSE)</f>
        <v>0</v>
      </c>
      <c r="N33" s="18">
        <f ca="1">VLOOKUP($J33,Plan2!$B$33:$K$37,COLUMNS(Plan1!$K$30:N33)+1,FALSE)</f>
        <v>0</v>
      </c>
      <c r="O33" s="18">
        <f ca="1">VLOOKUP($J33,Plan2!$B$33:$K$37,COLUMNS(Plan1!$K$30:O33)+1,FALSE)</f>
        <v>0</v>
      </c>
      <c r="P33" s="18">
        <f ca="1">VLOOKUP($J33,Plan2!$B$33:$K$37,COLUMNS(Plan1!$K$30:P33)+1,FALSE)</f>
        <v>0</v>
      </c>
      <c r="Q33" s="18">
        <f ca="1">VLOOKUP($J33,Plan2!$B$33:$K$37,COLUMNS(Plan1!$K$30:Q33)+1,FALSE)</f>
        <v>0</v>
      </c>
      <c r="R33" s="18">
        <f ca="1">VLOOKUP($J33,Plan2!$B$33:$K$37,COLUMNS(Plan1!$K$30:R33)+1,FALSE)</f>
        <v>0</v>
      </c>
      <c r="S33" s="19">
        <f ca="1">VLOOKUP($J33,Plan2!$B$33:$K$37,COLUMNS(Plan1!$K$30:S33)+1,FALSE)</f>
        <v>0</v>
      </c>
      <c r="W33" s="34"/>
      <c r="Y33" s="20" t="str">
        <f>IF(W34&gt;W35,V34,IF(W35&gt;W34,V35,"A Definir"))</f>
        <v>A Definir</v>
      </c>
      <c r="Z33" s="6"/>
    </row>
    <row r="34" spans="1:26" x14ac:dyDescent="0.25">
      <c r="A34" s="44"/>
      <c r="B34" s="11"/>
      <c r="C34" s="11"/>
      <c r="D34" s="11"/>
      <c r="E34" s="26"/>
      <c r="F34" s="27"/>
      <c r="G34" s="26"/>
      <c r="H34" s="11"/>
      <c r="I34" s="11"/>
      <c r="J34" s="14"/>
      <c r="K34" s="28"/>
      <c r="L34" s="11"/>
      <c r="M34" s="11"/>
      <c r="N34" s="11"/>
      <c r="O34" s="11"/>
      <c r="P34" s="11"/>
      <c r="Q34" s="11"/>
      <c r="R34" s="11"/>
      <c r="S34" s="11"/>
      <c r="V34" s="20" t="str">
        <f>IF(AND(L62=3,L63=3,L64=3,L65=3),K62,"A Definir")</f>
        <v>A Definir</v>
      </c>
      <c r="W34" s="6"/>
      <c r="X34" s="21"/>
      <c r="Y34" s="29"/>
    </row>
    <row r="35" spans="1:26" ht="17.25" x14ac:dyDescent="0.25">
      <c r="A35" s="48" t="s">
        <v>16</v>
      </c>
      <c r="B35" s="48"/>
      <c r="C35" s="48"/>
      <c r="D35" s="48"/>
      <c r="E35" s="49"/>
      <c r="F35" s="48"/>
      <c r="G35" s="49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V35" s="20" t="str">
        <f>IF(AND(L54=3,L55=3,L56=3,L57=3),K55,"A Definir")</f>
        <v>A Definir</v>
      </c>
      <c r="W35" s="6"/>
      <c r="X35" s="21"/>
    </row>
    <row r="36" spans="1:26" x14ac:dyDescent="0.25">
      <c r="A36" s="43">
        <v>43268</v>
      </c>
      <c r="B36" s="9"/>
      <c r="C36" s="10" t="s">
        <v>36</v>
      </c>
      <c r="D36" s="11"/>
      <c r="E36" s="6"/>
      <c r="F36" s="12" t="s">
        <v>3</v>
      </c>
      <c r="G36" s="6"/>
      <c r="H36" s="11"/>
      <c r="I36" s="32" t="s">
        <v>38</v>
      </c>
      <c r="J36" s="14"/>
      <c r="K36" s="47" t="s">
        <v>17</v>
      </c>
      <c r="L36" s="47"/>
      <c r="M36" s="47"/>
      <c r="N36" s="47"/>
      <c r="O36" s="47"/>
      <c r="P36" s="47"/>
      <c r="Q36" s="47"/>
      <c r="R36" s="47"/>
      <c r="S36" s="47"/>
    </row>
    <row r="37" spans="1:26" x14ac:dyDescent="0.25">
      <c r="A37" s="43">
        <v>43268</v>
      </c>
      <c r="B37" s="9"/>
      <c r="C37" s="10" t="s">
        <v>37</v>
      </c>
      <c r="D37" s="11"/>
      <c r="E37" s="6"/>
      <c r="F37" s="12" t="s">
        <v>3</v>
      </c>
      <c r="G37" s="6"/>
      <c r="H37" s="11"/>
      <c r="I37" s="32" t="s">
        <v>39</v>
      </c>
      <c r="J37" s="14"/>
      <c r="K37" s="15" t="s">
        <v>56</v>
      </c>
      <c r="L37" s="16" t="s">
        <v>54</v>
      </c>
      <c r="M37" s="16" t="s">
        <v>3</v>
      </c>
      <c r="N37" s="16" t="s">
        <v>5</v>
      </c>
      <c r="O37" s="16" t="s">
        <v>55</v>
      </c>
      <c r="P37" s="16" t="s">
        <v>6</v>
      </c>
      <c r="Q37" s="16" t="s">
        <v>7</v>
      </c>
      <c r="R37" s="16" t="s">
        <v>8</v>
      </c>
      <c r="S37" s="16" t="s">
        <v>4</v>
      </c>
    </row>
    <row r="38" spans="1:26" x14ac:dyDescent="0.25">
      <c r="A38" s="43">
        <v>43273</v>
      </c>
      <c r="B38" s="9"/>
      <c r="C38" s="10" t="s">
        <v>36</v>
      </c>
      <c r="D38" s="11"/>
      <c r="E38" s="6"/>
      <c r="F38" s="12" t="s">
        <v>3</v>
      </c>
      <c r="G38" s="6"/>
      <c r="H38" s="11"/>
      <c r="I38" s="32" t="s">
        <v>37</v>
      </c>
      <c r="J38" s="14">
        <v>1</v>
      </c>
      <c r="K38" s="20" t="str">
        <f>VLOOKUP($J38,Plan2!$B$45:$K$48,COLUMNS(Plan1!$K$38:K38)+1,FALSE)</f>
        <v>Suíça</v>
      </c>
      <c r="L38" s="18">
        <f>VLOOKUP($J38,Plan2!$B$45:$K$48,COLUMNS(Plan1!$K$38:L38)+1,FALSE)</f>
        <v>0</v>
      </c>
      <c r="M38" s="18">
        <f>VLOOKUP($J38,Plan2!$B$45:$K$48,COLUMNS(Plan1!$K$38:M38)+1,FALSE)</f>
        <v>0</v>
      </c>
      <c r="N38" s="18">
        <f>VLOOKUP($J38,Plan2!$B$45:$K$48,COLUMNS(Plan1!$K$38:N38)+1,FALSE)</f>
        <v>0</v>
      </c>
      <c r="O38" s="18">
        <f>VLOOKUP($J38,Plan2!$B$45:$K$48,COLUMNS(Plan1!$K$38:O38)+1,FALSE)</f>
        <v>0</v>
      </c>
      <c r="P38" s="18">
        <f>VLOOKUP($J38,Plan2!$B$45:$K$48,COLUMNS(Plan1!$K$38:P38)+1,FALSE)</f>
        <v>0</v>
      </c>
      <c r="Q38" s="18">
        <f>VLOOKUP($J38,Plan2!$B$45:$K$48,COLUMNS(Plan1!$K$38:Q38)+1,FALSE)</f>
        <v>0</v>
      </c>
      <c r="R38" s="18">
        <f>VLOOKUP($J38,Plan2!$B$45:$K$48,COLUMNS(Plan1!$K$38:R38)+1,FALSE)</f>
        <v>0</v>
      </c>
      <c r="S38" s="19">
        <f>VLOOKUP($J38,Plan2!$B$45:$K$48,COLUMNS(Plan1!$K$38:S38)+1,FALSE)</f>
        <v>0</v>
      </c>
    </row>
    <row r="39" spans="1:26" x14ac:dyDescent="0.25">
      <c r="A39" s="43">
        <v>43273</v>
      </c>
      <c r="B39" s="9"/>
      <c r="C39" s="10" t="s">
        <v>39</v>
      </c>
      <c r="D39" s="11"/>
      <c r="E39" s="6"/>
      <c r="F39" s="12" t="s">
        <v>3</v>
      </c>
      <c r="G39" s="6"/>
      <c r="H39" s="11"/>
      <c r="I39" s="32" t="s">
        <v>38</v>
      </c>
      <c r="J39" s="14">
        <v>2</v>
      </c>
      <c r="K39" s="20" t="str">
        <f>VLOOKUP($J39,Plan2!$B$45:$K$48,COLUMNS(Plan1!$K$38:K39)+1,FALSE)</f>
        <v>Brasil</v>
      </c>
      <c r="L39" s="18">
        <f>VLOOKUP($J39,Plan2!$B$45:$K$48,COLUMNS(Plan1!$K$38:L39)+1,FALSE)</f>
        <v>0</v>
      </c>
      <c r="M39" s="18">
        <f>VLOOKUP($J39,Plan2!$B$45:$K$48,COLUMNS(Plan1!$K$38:M39)+1,FALSE)</f>
        <v>0</v>
      </c>
      <c r="N39" s="18">
        <f>VLOOKUP($J39,Plan2!$B$45:$K$48,COLUMNS(Plan1!$K$38:N39)+1,FALSE)</f>
        <v>0</v>
      </c>
      <c r="O39" s="18">
        <f>VLOOKUP($J39,Plan2!$B$45:$K$48,COLUMNS(Plan1!$K$38:O39)+1,FALSE)</f>
        <v>0</v>
      </c>
      <c r="P39" s="18">
        <f>VLOOKUP($J39,Plan2!$B$45:$K$48,COLUMNS(Plan1!$K$38:P39)+1,FALSE)</f>
        <v>0</v>
      </c>
      <c r="Q39" s="18">
        <f>VLOOKUP($J39,Plan2!$B$45:$K$48,COLUMNS(Plan1!$K$38:Q39)+1,FALSE)</f>
        <v>0</v>
      </c>
      <c r="R39" s="18">
        <f>VLOOKUP($J39,Plan2!$B$45:$K$48,COLUMNS(Plan1!$K$38:R39)+1,FALSE)</f>
        <v>0</v>
      </c>
      <c r="S39" s="19">
        <f>VLOOKUP($J39,Plan2!$B$45:$K$48,COLUMNS(Plan1!$K$38:S39)+1,FALSE)</f>
        <v>0</v>
      </c>
    </row>
    <row r="40" spans="1:26" x14ac:dyDescent="0.25">
      <c r="A40" s="43">
        <v>43278</v>
      </c>
      <c r="B40" s="9"/>
      <c r="C40" s="10" t="s">
        <v>39</v>
      </c>
      <c r="D40" s="11"/>
      <c r="E40" s="6"/>
      <c r="F40" s="12" t="s">
        <v>3</v>
      </c>
      <c r="G40" s="6"/>
      <c r="H40" s="11"/>
      <c r="I40" s="32" t="s">
        <v>36</v>
      </c>
      <c r="J40" s="14">
        <v>3</v>
      </c>
      <c r="K40" s="20" t="str">
        <f>VLOOKUP($J40,Plan2!$B$45:$K$48,COLUMNS(Plan1!$K$38:K40)+1,FALSE)</f>
        <v>Costa Rica</v>
      </c>
      <c r="L40" s="18">
        <f>VLOOKUP($J40,Plan2!$B$45:$K$48,COLUMNS(Plan1!$K$38:L40)+1,FALSE)</f>
        <v>0</v>
      </c>
      <c r="M40" s="18">
        <f>VLOOKUP($J40,Plan2!$B$45:$K$48,COLUMNS(Plan1!$K$38:M40)+1,FALSE)</f>
        <v>0</v>
      </c>
      <c r="N40" s="18">
        <f>VLOOKUP($J40,Plan2!$B$45:$K$48,COLUMNS(Plan1!$K$38:N40)+1,FALSE)</f>
        <v>0</v>
      </c>
      <c r="O40" s="18">
        <f>VLOOKUP($J40,Plan2!$B$45:$K$48,COLUMNS(Plan1!$K$38:O40)+1,FALSE)</f>
        <v>0</v>
      </c>
      <c r="P40" s="18">
        <f>VLOOKUP($J40,Plan2!$B$45:$K$48,COLUMNS(Plan1!$K$38:P40)+1,FALSE)</f>
        <v>0</v>
      </c>
      <c r="Q40" s="18">
        <f>VLOOKUP($J40,Plan2!$B$45:$K$48,COLUMNS(Plan1!$K$38:Q40)+1,FALSE)</f>
        <v>0</v>
      </c>
      <c r="R40" s="18">
        <f>VLOOKUP($J40,Plan2!$B$45:$K$48,COLUMNS(Plan1!$K$38:R40)+1,FALSE)</f>
        <v>0</v>
      </c>
      <c r="S40" s="19">
        <f>VLOOKUP($J40,Plan2!$B$45:$K$48,COLUMNS(Plan1!$K$38:S40)+1,FALSE)</f>
        <v>0</v>
      </c>
    </row>
    <row r="41" spans="1:26" x14ac:dyDescent="0.25">
      <c r="A41" s="43">
        <v>43278</v>
      </c>
      <c r="B41" s="9"/>
      <c r="C41" s="10" t="s">
        <v>38</v>
      </c>
      <c r="D41" s="11"/>
      <c r="E41" s="6"/>
      <c r="F41" s="12" t="s">
        <v>3</v>
      </c>
      <c r="G41" s="6"/>
      <c r="H41" s="11"/>
      <c r="I41" s="32" t="s">
        <v>37</v>
      </c>
      <c r="J41" s="14">
        <v>4</v>
      </c>
      <c r="K41" s="20" t="str">
        <f>VLOOKUP($J41,Plan2!$B$45:$K$48,COLUMNS(Plan1!$K$38:K41)+1,FALSE)</f>
        <v>Sérvia</v>
      </c>
      <c r="L41" s="18">
        <f>VLOOKUP($J41,Plan2!$B$45:$K$48,COLUMNS(Plan1!$K$38:L41)+1,FALSE)</f>
        <v>0</v>
      </c>
      <c r="M41" s="18">
        <f>VLOOKUP($J41,Plan2!$B$45:$K$48,COLUMNS(Plan1!$K$38:M41)+1,FALSE)</f>
        <v>0</v>
      </c>
      <c r="N41" s="18">
        <f>VLOOKUP($J41,Plan2!$B$45:$K$48,COLUMNS(Plan1!$K$38:N41)+1,FALSE)</f>
        <v>0</v>
      </c>
      <c r="O41" s="18">
        <f>VLOOKUP($J41,Plan2!$B$45:$K$48,COLUMNS(Plan1!$K$38:O41)+1,FALSE)</f>
        <v>0</v>
      </c>
      <c r="P41" s="18">
        <f>VLOOKUP($J41,Plan2!$B$45:$K$48,COLUMNS(Plan1!$K$38:P41)+1,FALSE)</f>
        <v>0</v>
      </c>
      <c r="Q41" s="18">
        <f>VLOOKUP($J41,Plan2!$B$45:$K$48,COLUMNS(Plan1!$K$38:Q41)+1,FALSE)</f>
        <v>0</v>
      </c>
      <c r="R41" s="18">
        <f>VLOOKUP($J41,Plan2!$B$45:$K$48,COLUMNS(Plan1!$K$38:R41)+1,FALSE)</f>
        <v>0</v>
      </c>
      <c r="S41" s="19">
        <f>VLOOKUP($J41,Plan2!$B$45:$K$48,COLUMNS(Plan1!$K$38:S41)+1,FALSE)</f>
        <v>0</v>
      </c>
    </row>
    <row r="42" spans="1:26" x14ac:dyDescent="0.25">
      <c r="A42" s="44"/>
      <c r="B42" s="11"/>
      <c r="C42" s="11"/>
      <c r="D42" s="11"/>
      <c r="E42" s="26"/>
      <c r="F42" s="27"/>
      <c r="G42" s="26"/>
      <c r="H42" s="11"/>
      <c r="I42" s="11"/>
      <c r="J42" s="14"/>
      <c r="K42" s="28"/>
      <c r="L42" s="11"/>
      <c r="M42" s="11"/>
      <c r="N42" s="11"/>
      <c r="O42" s="11"/>
      <c r="P42" s="11"/>
      <c r="Q42" s="11"/>
      <c r="R42" s="11"/>
      <c r="S42" s="11"/>
    </row>
    <row r="43" spans="1:26" ht="17.25" x14ac:dyDescent="0.25">
      <c r="A43" s="48" t="s">
        <v>18</v>
      </c>
      <c r="B43" s="48"/>
      <c r="C43" s="48"/>
      <c r="D43" s="48"/>
      <c r="E43" s="49"/>
      <c r="F43" s="48"/>
      <c r="G43" s="49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</row>
    <row r="44" spans="1:26" x14ac:dyDescent="0.25">
      <c r="A44" s="43">
        <v>43268</v>
      </c>
      <c r="B44" s="9"/>
      <c r="C44" s="10" t="s">
        <v>40</v>
      </c>
      <c r="D44" s="11"/>
      <c r="E44" s="6"/>
      <c r="F44" s="12" t="s">
        <v>3</v>
      </c>
      <c r="G44" s="6"/>
      <c r="H44" s="11"/>
      <c r="I44" s="32" t="s">
        <v>43</v>
      </c>
      <c r="J44" s="14"/>
      <c r="K44" s="47" t="s">
        <v>19</v>
      </c>
      <c r="L44" s="47"/>
      <c r="M44" s="47"/>
      <c r="N44" s="47"/>
      <c r="O44" s="47"/>
      <c r="P44" s="47"/>
      <c r="Q44" s="47"/>
      <c r="R44" s="47"/>
      <c r="S44" s="47"/>
    </row>
    <row r="45" spans="1:26" x14ac:dyDescent="0.25">
      <c r="A45" s="43">
        <v>43269</v>
      </c>
      <c r="B45" s="9"/>
      <c r="C45" s="10" t="s">
        <v>41</v>
      </c>
      <c r="D45" s="11"/>
      <c r="E45" s="6"/>
      <c r="F45" s="12" t="s">
        <v>3</v>
      </c>
      <c r="G45" s="6"/>
      <c r="H45" s="11"/>
      <c r="I45" s="32" t="s">
        <v>42</v>
      </c>
      <c r="J45" s="14"/>
      <c r="K45" s="15" t="s">
        <v>56</v>
      </c>
      <c r="L45" s="16" t="s">
        <v>54</v>
      </c>
      <c r="M45" s="16" t="s">
        <v>3</v>
      </c>
      <c r="N45" s="16" t="s">
        <v>5</v>
      </c>
      <c r="O45" s="16" t="s">
        <v>55</v>
      </c>
      <c r="P45" s="16" t="s">
        <v>6</v>
      </c>
      <c r="Q45" s="16" t="s">
        <v>7</v>
      </c>
      <c r="R45" s="16" t="s">
        <v>8</v>
      </c>
      <c r="S45" s="16" t="s">
        <v>4</v>
      </c>
    </row>
    <row r="46" spans="1:26" x14ac:dyDescent="0.25">
      <c r="A46" s="43">
        <v>43274</v>
      </c>
      <c r="B46" s="9"/>
      <c r="C46" s="10" t="s">
        <v>40</v>
      </c>
      <c r="D46" s="11"/>
      <c r="E46" s="6"/>
      <c r="F46" s="12" t="s">
        <v>3</v>
      </c>
      <c r="G46" s="6"/>
      <c r="H46" s="11"/>
      <c r="I46" s="32" t="s">
        <v>41</v>
      </c>
      <c r="J46" s="14">
        <v>1</v>
      </c>
      <c r="K46" s="20" t="str">
        <f>VLOOKUP($J46,Plan2!$B$55:$K$58,COLUMNS(Plan1!$K$46:K46)+1,FALSE)</f>
        <v>Alemanha</v>
      </c>
      <c r="L46" s="18">
        <f>VLOOKUP($J46,Plan2!$B$55:$K$58,COLUMNS(Plan1!$K$46:L46)+1,FALSE)</f>
        <v>0</v>
      </c>
      <c r="M46" s="18">
        <f>VLOOKUP($J46,Plan2!$B$55:$K$58,COLUMNS(Plan1!$K$46:M46)+1,FALSE)</f>
        <v>0</v>
      </c>
      <c r="N46" s="18">
        <f>VLOOKUP($J46,Plan2!$B$55:$K$58,COLUMNS(Plan1!$K$46:N46)+1,FALSE)</f>
        <v>0</v>
      </c>
      <c r="O46" s="18">
        <f>VLOOKUP($J46,Plan2!$B$55:$K$58,COLUMNS(Plan1!$K$46:O46)+1,FALSE)</f>
        <v>0</v>
      </c>
      <c r="P46" s="18">
        <f>VLOOKUP($J46,Plan2!$B$55:$K$58,COLUMNS(Plan1!$K$46:P46)+1,FALSE)</f>
        <v>0</v>
      </c>
      <c r="Q46" s="18">
        <f>VLOOKUP($J46,Plan2!$B$55:$K$58,COLUMNS(Plan1!$K$46:Q46)+1,FALSE)</f>
        <v>0</v>
      </c>
      <c r="R46" s="18">
        <f>VLOOKUP($J46,Plan2!$B$55:$K$58,COLUMNS(Plan1!$K$46:R46)+1,FALSE)</f>
        <v>0</v>
      </c>
      <c r="S46" s="19">
        <f>VLOOKUP($J46,Plan2!$B$55:$K$58,COLUMNS(Plan1!$K$46:S46)+1,FALSE)</f>
        <v>0</v>
      </c>
    </row>
    <row r="47" spans="1:26" x14ac:dyDescent="0.25">
      <c r="A47" s="43">
        <v>43274</v>
      </c>
      <c r="B47" s="9"/>
      <c r="C47" s="10" t="s">
        <v>42</v>
      </c>
      <c r="D47" s="11"/>
      <c r="E47" s="6"/>
      <c r="F47" s="12" t="s">
        <v>3</v>
      </c>
      <c r="G47" s="6"/>
      <c r="H47" s="11"/>
      <c r="I47" s="32" t="s">
        <v>43</v>
      </c>
      <c r="J47" s="14">
        <v>2</v>
      </c>
      <c r="K47" s="20" t="str">
        <f>VLOOKUP($J47,Plan2!$B$55:$K$58,COLUMNS(Plan1!$K$46:K47)+1,FALSE)</f>
        <v>México</v>
      </c>
      <c r="L47" s="18">
        <f>VLOOKUP($J47,Plan2!$B$55:$K$58,COLUMNS(Plan1!$K$46:L47)+1,FALSE)</f>
        <v>0</v>
      </c>
      <c r="M47" s="18">
        <f>VLOOKUP($J47,Plan2!$B$55:$K$58,COLUMNS(Plan1!$K$46:M47)+1,FALSE)</f>
        <v>0</v>
      </c>
      <c r="N47" s="18">
        <f>VLOOKUP($J47,Plan2!$B$55:$K$58,COLUMNS(Plan1!$K$46:N47)+1,FALSE)</f>
        <v>0</v>
      </c>
      <c r="O47" s="18">
        <f>VLOOKUP($J47,Plan2!$B$55:$K$58,COLUMNS(Plan1!$K$46:O47)+1,FALSE)</f>
        <v>0</v>
      </c>
      <c r="P47" s="18">
        <f>VLOOKUP($J47,Plan2!$B$55:$K$58,COLUMNS(Plan1!$K$46:P47)+1,FALSE)</f>
        <v>0</v>
      </c>
      <c r="Q47" s="18">
        <f>VLOOKUP($J47,Plan2!$B$55:$K$58,COLUMNS(Plan1!$K$46:Q47)+1,FALSE)</f>
        <v>0</v>
      </c>
      <c r="R47" s="18">
        <f>VLOOKUP($J47,Plan2!$B$55:$K$58,COLUMNS(Plan1!$K$46:R47)+1,FALSE)</f>
        <v>0</v>
      </c>
      <c r="S47" s="19">
        <f>VLOOKUP($J47,Plan2!$B$55:$K$58,COLUMNS(Plan1!$K$46:S47)+1,FALSE)</f>
        <v>0</v>
      </c>
    </row>
    <row r="48" spans="1:26" ht="13.5" customHeight="1" x14ac:dyDescent="0.25">
      <c r="A48" s="43">
        <v>43278</v>
      </c>
      <c r="B48" s="9"/>
      <c r="C48" s="10" t="s">
        <v>42</v>
      </c>
      <c r="D48" s="11"/>
      <c r="E48" s="6"/>
      <c r="F48" s="12" t="s">
        <v>3</v>
      </c>
      <c r="G48" s="6"/>
      <c r="H48" s="11"/>
      <c r="I48" s="13" t="s">
        <v>40</v>
      </c>
      <c r="J48" s="14">
        <v>3</v>
      </c>
      <c r="K48" s="20" t="str">
        <f>VLOOKUP($J48,Plan2!$B$55:$K$58,COLUMNS(Plan1!$K$46:K48)+1,FALSE)</f>
        <v>Coréia do Sul</v>
      </c>
      <c r="L48" s="18">
        <f>VLOOKUP($J48,Plan2!$B$55:$K$58,COLUMNS(Plan1!$K$46:L48)+1,FALSE)</f>
        <v>0</v>
      </c>
      <c r="M48" s="18">
        <f>VLOOKUP($J48,Plan2!$B$55:$K$58,COLUMNS(Plan1!$K$46:M48)+1,FALSE)</f>
        <v>0</v>
      </c>
      <c r="N48" s="18">
        <f>VLOOKUP($J48,Plan2!$B$55:$K$58,COLUMNS(Plan1!$K$46:N48)+1,FALSE)</f>
        <v>0</v>
      </c>
      <c r="O48" s="18">
        <f>VLOOKUP($J48,Plan2!$B$55:$K$58,COLUMNS(Plan1!$K$46:O48)+1,FALSE)</f>
        <v>0</v>
      </c>
      <c r="P48" s="18">
        <f>VLOOKUP($J48,Plan2!$B$55:$K$58,COLUMNS(Plan1!$K$46:P48)+1,FALSE)</f>
        <v>0</v>
      </c>
      <c r="Q48" s="18">
        <f>VLOOKUP($J48,Plan2!$B$55:$K$58,COLUMNS(Plan1!$K$46:Q48)+1,FALSE)</f>
        <v>0</v>
      </c>
      <c r="R48" s="18">
        <f>VLOOKUP($J48,Plan2!$B$55:$K$58,COLUMNS(Plan1!$K$46:R48)+1,FALSE)</f>
        <v>0</v>
      </c>
      <c r="S48" s="19">
        <f>VLOOKUP($J48,Plan2!$B$55:$K$58,COLUMNS(Plan1!$K$46:S48)+1,FALSE)</f>
        <v>0</v>
      </c>
    </row>
    <row r="49" spans="1:19" x14ac:dyDescent="0.25">
      <c r="A49" s="43">
        <v>43278</v>
      </c>
      <c r="B49" s="9"/>
      <c r="C49" s="10" t="s">
        <v>43</v>
      </c>
      <c r="D49" s="11"/>
      <c r="E49" s="6"/>
      <c r="F49" s="12" t="s">
        <v>3</v>
      </c>
      <c r="G49" s="6"/>
      <c r="H49" s="11"/>
      <c r="I49" s="32" t="s">
        <v>41</v>
      </c>
      <c r="J49" s="14">
        <v>4</v>
      </c>
      <c r="K49" s="20" t="str">
        <f>VLOOKUP($J49,Plan2!$B$55:$K$58,COLUMNS(Plan1!$K$46:K49)+1,FALSE)</f>
        <v>Suécia</v>
      </c>
      <c r="L49" s="18">
        <f>VLOOKUP($J49,Plan2!$B$55:$K$58,COLUMNS(Plan1!$K$46:L49)+1,FALSE)</f>
        <v>0</v>
      </c>
      <c r="M49" s="18">
        <f>VLOOKUP($J49,Plan2!$B$55:$K$58,COLUMNS(Plan1!$K$46:M49)+1,FALSE)</f>
        <v>0</v>
      </c>
      <c r="N49" s="18">
        <f>VLOOKUP($J49,Plan2!$B$55:$K$58,COLUMNS(Plan1!$K$46:N49)+1,FALSE)</f>
        <v>0</v>
      </c>
      <c r="O49" s="18">
        <f>VLOOKUP($J49,Plan2!$B$55:$K$58,COLUMNS(Plan1!$K$46:O49)+1,FALSE)</f>
        <v>0</v>
      </c>
      <c r="P49" s="18">
        <f>VLOOKUP($J49,Plan2!$B$55:$K$58,COLUMNS(Plan1!$K$46:P49)+1,FALSE)</f>
        <v>0</v>
      </c>
      <c r="Q49" s="18">
        <f>VLOOKUP($J49,Plan2!$B$55:$K$58,COLUMNS(Plan1!$K$46:Q49)+1,FALSE)</f>
        <v>0</v>
      </c>
      <c r="R49" s="18">
        <f>VLOOKUP($J49,Plan2!$B$55:$K$58,COLUMNS(Plan1!$K$46:R49)+1,FALSE)</f>
        <v>0</v>
      </c>
      <c r="S49" s="19">
        <f>VLOOKUP($J49,Plan2!$B$55:$K$58,COLUMNS(Plan1!$K$46:S49)+1,FALSE)</f>
        <v>0</v>
      </c>
    </row>
    <row r="50" spans="1:19" x14ac:dyDescent="0.25">
      <c r="A50" s="44"/>
      <c r="B50" s="11"/>
      <c r="C50" s="11"/>
      <c r="D50" s="11"/>
      <c r="E50" s="26"/>
      <c r="F50" s="27"/>
      <c r="G50" s="26"/>
      <c r="H50" s="11"/>
      <c r="I50" s="11"/>
      <c r="J50" s="14"/>
      <c r="K50" s="28"/>
      <c r="L50" s="11"/>
      <c r="M50" s="11"/>
      <c r="N50" s="11"/>
      <c r="O50" s="11"/>
      <c r="P50" s="11"/>
      <c r="Q50" s="11"/>
      <c r="R50" s="11"/>
      <c r="S50" s="11"/>
    </row>
    <row r="51" spans="1:19" ht="17.25" x14ac:dyDescent="0.25">
      <c r="A51" s="48" t="s">
        <v>20</v>
      </c>
      <c r="B51" s="48"/>
      <c r="C51" s="48"/>
      <c r="D51" s="48"/>
      <c r="E51" s="49"/>
      <c r="F51" s="48"/>
      <c r="G51" s="49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</row>
    <row r="52" spans="1:19" x14ac:dyDescent="0.25">
      <c r="A52" s="45">
        <v>43269</v>
      </c>
      <c r="B52" s="39"/>
      <c r="C52" s="10" t="s">
        <v>44</v>
      </c>
      <c r="D52" s="11"/>
      <c r="E52" s="6"/>
      <c r="F52" s="12" t="s">
        <v>3</v>
      </c>
      <c r="G52" s="6"/>
      <c r="H52" s="11"/>
      <c r="I52" s="32" t="s">
        <v>47</v>
      </c>
      <c r="J52" s="14"/>
      <c r="K52" s="47" t="s">
        <v>21</v>
      </c>
      <c r="L52" s="47"/>
      <c r="M52" s="47"/>
      <c r="N52" s="47"/>
      <c r="O52" s="47"/>
      <c r="P52" s="47"/>
      <c r="Q52" s="47"/>
      <c r="R52" s="47"/>
      <c r="S52" s="47"/>
    </row>
    <row r="53" spans="1:19" x14ac:dyDescent="0.25">
      <c r="A53" s="43">
        <v>43269</v>
      </c>
      <c r="B53" s="9"/>
      <c r="C53" s="10" t="s">
        <v>45</v>
      </c>
      <c r="D53" s="11"/>
      <c r="E53" s="6"/>
      <c r="F53" s="12" t="s">
        <v>3</v>
      </c>
      <c r="G53" s="6"/>
      <c r="H53" s="11"/>
      <c r="I53" s="32" t="s">
        <v>46</v>
      </c>
      <c r="J53" s="14"/>
      <c r="K53" s="15" t="s">
        <v>56</v>
      </c>
      <c r="L53" s="16" t="s">
        <v>54</v>
      </c>
      <c r="M53" s="16" t="s">
        <v>3</v>
      </c>
      <c r="N53" s="16" t="s">
        <v>5</v>
      </c>
      <c r="O53" s="16" t="s">
        <v>55</v>
      </c>
      <c r="P53" s="16" t="s">
        <v>6</v>
      </c>
      <c r="Q53" s="16" t="s">
        <v>7</v>
      </c>
      <c r="R53" s="16" t="s">
        <v>8</v>
      </c>
      <c r="S53" s="16" t="s">
        <v>4</v>
      </c>
    </row>
    <row r="54" spans="1:19" x14ac:dyDescent="0.25">
      <c r="A54" s="43">
        <v>43274</v>
      </c>
      <c r="B54" s="9"/>
      <c r="C54" s="10" t="s">
        <v>44</v>
      </c>
      <c r="D54" s="11"/>
      <c r="E54" s="6"/>
      <c r="F54" s="12" t="s">
        <v>3</v>
      </c>
      <c r="G54" s="6"/>
      <c r="H54" s="11"/>
      <c r="I54" s="32" t="s">
        <v>45</v>
      </c>
      <c r="J54" s="14">
        <v>1</v>
      </c>
      <c r="K54" s="20" t="str">
        <f>VLOOKUP($J54,Plan2!$B$65:$K$68,COLUMNS(Plan1!$K$54:K54)+1,FALSE)</f>
        <v>Bélgica</v>
      </c>
      <c r="L54" s="18">
        <f>VLOOKUP($J54,Plan2!$B$65:$K$68,COLUMNS(Plan1!$K$54:L54)+1,FALSE)</f>
        <v>0</v>
      </c>
      <c r="M54" s="18">
        <f>VLOOKUP($J54,Plan2!$B$65:$K$68,COLUMNS(Plan1!$K$54:M54)+1,FALSE)</f>
        <v>0</v>
      </c>
      <c r="N54" s="18">
        <f>VLOOKUP($J54,Plan2!$B$65:$K$68,COLUMNS(Plan1!$K$54:N54)+1,FALSE)</f>
        <v>0</v>
      </c>
      <c r="O54" s="18">
        <f>VLOOKUP($J54,Plan2!$B$65:$K$68,COLUMNS(Plan1!$K$54:O54)+1,FALSE)</f>
        <v>0</v>
      </c>
      <c r="P54" s="18">
        <f>VLOOKUP($J54,Plan2!$B$65:$K$68,COLUMNS(Plan1!$K$54:P54)+1,FALSE)</f>
        <v>0</v>
      </c>
      <c r="Q54" s="18">
        <f>VLOOKUP($J54,Plan2!$B$65:$K$68,COLUMNS(Plan1!$K$54:Q54)+1,FALSE)</f>
        <v>0</v>
      </c>
      <c r="R54" s="18">
        <f>VLOOKUP($J54,Plan2!$B$65:$K$68,COLUMNS(Plan1!$K$54:R54)+1,FALSE)</f>
        <v>0</v>
      </c>
      <c r="S54" s="19">
        <f>VLOOKUP($J54,Plan2!$B$65:$K$68,COLUMNS(Plan1!$K$54:S54)+1,FALSE)</f>
        <v>0</v>
      </c>
    </row>
    <row r="55" spans="1:19" x14ac:dyDescent="0.25">
      <c r="A55" s="43">
        <v>43275</v>
      </c>
      <c r="B55" s="9"/>
      <c r="C55" s="10" t="s">
        <v>46</v>
      </c>
      <c r="D55" s="11"/>
      <c r="E55" s="6"/>
      <c r="F55" s="12" t="s">
        <v>3</v>
      </c>
      <c r="G55" s="6"/>
      <c r="H55" s="11"/>
      <c r="I55" s="32" t="s">
        <v>47</v>
      </c>
      <c r="J55" s="14">
        <v>2</v>
      </c>
      <c r="K55" s="20" t="str">
        <f>VLOOKUP($J55,Plan2!$B$65:$K$68,COLUMNS(Plan1!$K$54:K55)+1,FALSE)</f>
        <v>Inglaterra</v>
      </c>
      <c r="L55" s="18">
        <f>VLOOKUP($J55,Plan2!$B$65:$K$68,COLUMNS(Plan1!$K$54:L55)+1,FALSE)</f>
        <v>0</v>
      </c>
      <c r="M55" s="18">
        <f>VLOOKUP($J55,Plan2!$B$65:$K$68,COLUMNS(Plan1!$K$54:M55)+1,FALSE)</f>
        <v>0</v>
      </c>
      <c r="N55" s="18">
        <f>VLOOKUP($J55,Plan2!$B$65:$K$68,COLUMNS(Plan1!$K$54:N55)+1,FALSE)</f>
        <v>0</v>
      </c>
      <c r="O55" s="18">
        <f>VLOOKUP($J55,Plan2!$B$65:$K$68,COLUMNS(Plan1!$K$54:O55)+1,FALSE)</f>
        <v>0</v>
      </c>
      <c r="P55" s="18">
        <f>VLOOKUP($J55,Plan2!$B$65:$K$68,COLUMNS(Plan1!$K$54:P55)+1,FALSE)</f>
        <v>0</v>
      </c>
      <c r="Q55" s="18">
        <f>VLOOKUP($J55,Plan2!$B$65:$K$68,COLUMNS(Plan1!$K$54:Q55)+1,FALSE)</f>
        <v>0</v>
      </c>
      <c r="R55" s="18">
        <f>VLOOKUP($J55,Plan2!$B$65:$K$68,COLUMNS(Plan1!$K$54:R55)+1,FALSE)</f>
        <v>0</v>
      </c>
      <c r="S55" s="19">
        <f>VLOOKUP($J55,Plan2!$B$65:$K$68,COLUMNS(Plan1!$K$54:S55)+1,FALSE)</f>
        <v>0</v>
      </c>
    </row>
    <row r="56" spans="1:19" x14ac:dyDescent="0.25">
      <c r="A56" s="43">
        <v>43279</v>
      </c>
      <c r="B56" s="9"/>
      <c r="C56" s="10" t="s">
        <v>46</v>
      </c>
      <c r="D56" s="11"/>
      <c r="E56" s="6"/>
      <c r="F56" s="12" t="s">
        <v>3</v>
      </c>
      <c r="G56" s="6"/>
      <c r="H56" s="11"/>
      <c r="I56" s="32" t="s">
        <v>44</v>
      </c>
      <c r="J56" s="14">
        <v>3</v>
      </c>
      <c r="K56" s="20" t="str">
        <f>VLOOKUP($J56,Plan2!$B$65:$K$68,COLUMNS(Plan1!$K$54:K56)+1,FALSE)</f>
        <v>Tunísia</v>
      </c>
      <c r="L56" s="18">
        <f>VLOOKUP($J56,Plan2!$B$65:$K$68,COLUMNS(Plan1!$K$54:L56)+1,FALSE)</f>
        <v>0</v>
      </c>
      <c r="M56" s="18">
        <f>VLOOKUP($J56,Plan2!$B$65:$K$68,COLUMNS(Plan1!$K$54:M56)+1,FALSE)</f>
        <v>0</v>
      </c>
      <c r="N56" s="18">
        <f>VLOOKUP($J56,Plan2!$B$65:$K$68,COLUMNS(Plan1!$K$54:N56)+1,FALSE)</f>
        <v>0</v>
      </c>
      <c r="O56" s="18">
        <f>VLOOKUP($J56,Plan2!$B$65:$K$68,COLUMNS(Plan1!$K$54:O56)+1,FALSE)</f>
        <v>0</v>
      </c>
      <c r="P56" s="18">
        <f>VLOOKUP($J56,Plan2!$B$65:$K$68,COLUMNS(Plan1!$K$54:P56)+1,FALSE)</f>
        <v>0</v>
      </c>
      <c r="Q56" s="18">
        <f>VLOOKUP($J56,Plan2!$B$65:$K$68,COLUMNS(Plan1!$K$54:Q56)+1,FALSE)</f>
        <v>0</v>
      </c>
      <c r="R56" s="18">
        <f>VLOOKUP($J56,Plan2!$B$65:$K$68,COLUMNS(Plan1!$K$54:R56)+1,FALSE)</f>
        <v>0</v>
      </c>
      <c r="S56" s="19">
        <f>VLOOKUP($J56,Plan2!$B$65:$K$68,COLUMNS(Plan1!$K$54:S56)+1,FALSE)</f>
        <v>0</v>
      </c>
    </row>
    <row r="57" spans="1:19" x14ac:dyDescent="0.25">
      <c r="A57" s="43">
        <v>43279</v>
      </c>
      <c r="B57" s="9"/>
      <c r="C57" s="10" t="s">
        <v>47</v>
      </c>
      <c r="D57" s="11"/>
      <c r="E57" s="6"/>
      <c r="F57" s="12" t="s">
        <v>3</v>
      </c>
      <c r="G57" s="6"/>
      <c r="H57" s="11"/>
      <c r="I57" s="32" t="s">
        <v>45</v>
      </c>
      <c r="J57" s="14">
        <v>4</v>
      </c>
      <c r="K57" s="20" t="str">
        <f>VLOOKUP($J57,Plan2!$B$65:$K$68,COLUMNS(Plan1!$K$54:K57)+1,FALSE)</f>
        <v>Panamá</v>
      </c>
      <c r="L57" s="18">
        <f>VLOOKUP($J57,Plan2!$B$65:$K$68,COLUMNS(Plan1!$K$54:L57)+1,FALSE)</f>
        <v>0</v>
      </c>
      <c r="M57" s="18">
        <f>VLOOKUP($J57,Plan2!$B$65:$K$68,COLUMNS(Plan1!$K$54:M57)+1,FALSE)</f>
        <v>0</v>
      </c>
      <c r="N57" s="18">
        <f>VLOOKUP($J57,Plan2!$B$65:$K$68,COLUMNS(Plan1!$K$54:N57)+1,FALSE)</f>
        <v>0</v>
      </c>
      <c r="O57" s="18">
        <f>VLOOKUP($J57,Plan2!$B$65:$K$68,COLUMNS(Plan1!$K$54:O57)+1,FALSE)</f>
        <v>0</v>
      </c>
      <c r="P57" s="18">
        <f>VLOOKUP($J57,Plan2!$B$65:$K$68,COLUMNS(Plan1!$K$54:P57)+1,FALSE)</f>
        <v>0</v>
      </c>
      <c r="Q57" s="18">
        <f>VLOOKUP($J57,Plan2!$B$65:$K$68,COLUMNS(Plan1!$K$54:Q57)+1,FALSE)</f>
        <v>0</v>
      </c>
      <c r="R57" s="18">
        <f>VLOOKUP($J57,Plan2!$B$65:$K$68,COLUMNS(Plan1!$K$54:R57)+1,FALSE)</f>
        <v>0</v>
      </c>
      <c r="S57" s="19">
        <f>VLOOKUP($J57,Plan2!$B$65:$K$68,COLUMNS(Plan1!$K$54:S57)+1,FALSE)</f>
        <v>0</v>
      </c>
    </row>
    <row r="58" spans="1:19" x14ac:dyDescent="0.25">
      <c r="A58" s="44"/>
      <c r="B58" s="11"/>
      <c r="C58" s="11"/>
      <c r="D58" s="11"/>
      <c r="E58" s="26"/>
      <c r="F58" s="27"/>
      <c r="G58" s="26"/>
      <c r="H58" s="11"/>
      <c r="I58" s="11"/>
      <c r="J58" s="14"/>
      <c r="K58" s="28"/>
      <c r="L58" s="11"/>
      <c r="M58" s="11"/>
      <c r="N58" s="11"/>
      <c r="O58" s="11"/>
      <c r="P58" s="11"/>
      <c r="Q58" s="11"/>
      <c r="R58" s="11"/>
      <c r="S58" s="11"/>
    </row>
    <row r="59" spans="1:19" ht="17.25" x14ac:dyDescent="0.25">
      <c r="A59" s="48" t="s">
        <v>22</v>
      </c>
      <c r="B59" s="48"/>
      <c r="C59" s="48"/>
      <c r="D59" s="48"/>
      <c r="E59" s="49"/>
      <c r="F59" s="48"/>
      <c r="G59" s="49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1:19" x14ac:dyDescent="0.25">
      <c r="A60" s="43">
        <v>43270</v>
      </c>
      <c r="B60" s="9"/>
      <c r="C60" s="10" t="s">
        <v>48</v>
      </c>
      <c r="D60" s="11"/>
      <c r="E60" s="6"/>
      <c r="F60" s="12" t="s">
        <v>3</v>
      </c>
      <c r="G60" s="6"/>
      <c r="H60" s="11"/>
      <c r="I60" s="13" t="s">
        <v>51</v>
      </c>
      <c r="J60" s="14"/>
      <c r="K60" s="47" t="s">
        <v>23</v>
      </c>
      <c r="L60" s="47"/>
      <c r="M60" s="47"/>
      <c r="N60" s="47"/>
      <c r="O60" s="47"/>
      <c r="P60" s="47"/>
      <c r="Q60" s="47"/>
      <c r="R60" s="47"/>
      <c r="S60" s="47"/>
    </row>
    <row r="61" spans="1:19" x14ac:dyDescent="0.25">
      <c r="A61" s="43">
        <v>43270</v>
      </c>
      <c r="B61" s="9"/>
      <c r="C61" s="10" t="s">
        <v>49</v>
      </c>
      <c r="D61" s="11"/>
      <c r="E61" s="6"/>
      <c r="F61" s="12" t="s">
        <v>3</v>
      </c>
      <c r="G61" s="6"/>
      <c r="H61" s="11"/>
      <c r="I61" s="13" t="s">
        <v>50</v>
      </c>
      <c r="J61" s="14"/>
      <c r="K61" s="15" t="s">
        <v>56</v>
      </c>
      <c r="L61" s="16" t="s">
        <v>54</v>
      </c>
      <c r="M61" s="16" t="s">
        <v>3</v>
      </c>
      <c r="N61" s="16" t="s">
        <v>5</v>
      </c>
      <c r="O61" s="16" t="s">
        <v>55</v>
      </c>
      <c r="P61" s="16" t="s">
        <v>6</v>
      </c>
      <c r="Q61" s="16" t="s">
        <v>7</v>
      </c>
      <c r="R61" s="16" t="s">
        <v>8</v>
      </c>
      <c r="S61" s="16" t="s">
        <v>4</v>
      </c>
    </row>
    <row r="62" spans="1:19" x14ac:dyDescent="0.25">
      <c r="A62" s="43">
        <v>43275</v>
      </c>
      <c r="B62" s="9"/>
      <c r="C62" s="10" t="s">
        <v>48</v>
      </c>
      <c r="D62" s="11"/>
      <c r="E62" s="6"/>
      <c r="F62" s="12" t="s">
        <v>3</v>
      </c>
      <c r="G62" s="6"/>
      <c r="H62" s="11"/>
      <c r="I62" s="13" t="s">
        <v>49</v>
      </c>
      <c r="J62" s="14">
        <v>1</v>
      </c>
      <c r="K62" s="20" t="str">
        <f>VLOOKUP($J62,Plan2!$B$75:$K$78,COLUMNS(Plan1!$K$62:K62)+1,FALSE)</f>
        <v>Colômbia</v>
      </c>
      <c r="L62" s="18">
        <f>VLOOKUP($J62,Plan2!$B$75:$K$78,COLUMNS(Plan1!$K$62:L62)+1,FALSE)</f>
        <v>0</v>
      </c>
      <c r="M62" s="18">
        <f>VLOOKUP($J62,Plan2!$B$75:$K$78,COLUMNS(Plan1!$K$62:M62)+1,FALSE)</f>
        <v>0</v>
      </c>
      <c r="N62" s="18">
        <f>VLOOKUP($J62,Plan2!$B$75:$K$78,COLUMNS(Plan1!$K$62:N62)+1,FALSE)</f>
        <v>0</v>
      </c>
      <c r="O62" s="18">
        <f>VLOOKUP($J62,Plan2!$B$75:$K$78,COLUMNS(Plan1!$K$62:O62)+1,FALSE)</f>
        <v>0</v>
      </c>
      <c r="P62" s="18">
        <f>VLOOKUP($J62,Plan2!$B$75:$K$78,COLUMNS(Plan1!$K$62:P62)+1,FALSE)</f>
        <v>0</v>
      </c>
      <c r="Q62" s="18">
        <f>VLOOKUP($J62,Plan2!$B$75:$K$78,COLUMNS(Plan1!$K$62:Q62)+1,FALSE)</f>
        <v>0</v>
      </c>
      <c r="R62" s="18">
        <f>VLOOKUP($J62,Plan2!$B$75:$K$78,COLUMNS(Plan1!$K$62:R62)+1,FALSE)</f>
        <v>0</v>
      </c>
      <c r="S62" s="19">
        <f>VLOOKUP($J62,Plan2!$B$75:$K$78,COLUMNS(Plan1!$K$62:S62)+1,FALSE)</f>
        <v>0</v>
      </c>
    </row>
    <row r="63" spans="1:19" x14ac:dyDescent="0.25">
      <c r="A63" s="43">
        <v>43275</v>
      </c>
      <c r="B63" s="9"/>
      <c r="C63" s="10" t="s">
        <v>50</v>
      </c>
      <c r="D63" s="11"/>
      <c r="E63" s="6"/>
      <c r="F63" s="12" t="s">
        <v>3</v>
      </c>
      <c r="G63" s="6"/>
      <c r="H63" s="11"/>
      <c r="I63" s="13" t="s">
        <v>51</v>
      </c>
      <c r="J63" s="14">
        <v>2</v>
      </c>
      <c r="K63" s="20" t="str">
        <f>VLOOKUP($J63,Plan2!$B$75:$K$78,COLUMNS(Plan1!$K$62:K63)+1,FALSE)</f>
        <v>Polônia</v>
      </c>
      <c r="L63" s="18">
        <f>VLOOKUP($J63,Plan2!$B$75:$K$78,COLUMNS(Plan1!$K$62:L63)+1,FALSE)</f>
        <v>0</v>
      </c>
      <c r="M63" s="18">
        <f>VLOOKUP($J63,Plan2!$B$75:$K$78,COLUMNS(Plan1!$K$62:M63)+1,FALSE)</f>
        <v>0</v>
      </c>
      <c r="N63" s="18">
        <f>VLOOKUP($J63,Plan2!$B$75:$K$78,COLUMNS(Plan1!$K$62:N63)+1,FALSE)</f>
        <v>0</v>
      </c>
      <c r="O63" s="18">
        <f>VLOOKUP($J63,Plan2!$B$75:$K$78,COLUMNS(Plan1!$K$62:O63)+1,FALSE)</f>
        <v>0</v>
      </c>
      <c r="P63" s="18">
        <f>VLOOKUP($J63,Plan2!$B$75:$K$78,COLUMNS(Plan1!$K$62:P63)+1,FALSE)</f>
        <v>0</v>
      </c>
      <c r="Q63" s="18">
        <f>VLOOKUP($J63,Plan2!$B$75:$K$78,COLUMNS(Plan1!$K$62:Q63)+1,FALSE)</f>
        <v>0</v>
      </c>
      <c r="R63" s="18">
        <f>VLOOKUP($J63,Plan2!$B$75:$K$78,COLUMNS(Plan1!$K$62:R63)+1,FALSE)</f>
        <v>0</v>
      </c>
      <c r="S63" s="19">
        <f>VLOOKUP($J63,Plan2!$B$75:$K$78,COLUMNS(Plan1!$K$62:S63)+1,FALSE)</f>
        <v>0</v>
      </c>
    </row>
    <row r="64" spans="1:19" x14ac:dyDescent="0.25">
      <c r="A64" s="43">
        <v>43279</v>
      </c>
      <c r="B64" s="9"/>
      <c r="C64" s="10" t="s">
        <v>50</v>
      </c>
      <c r="D64" s="11"/>
      <c r="E64" s="6"/>
      <c r="F64" s="12" t="s">
        <v>3</v>
      </c>
      <c r="G64" s="6"/>
      <c r="H64" s="11"/>
      <c r="I64" s="13" t="s">
        <v>48</v>
      </c>
      <c r="J64" s="14">
        <v>3</v>
      </c>
      <c r="K64" s="20" t="str">
        <f>VLOOKUP($J64,Plan2!$B$75:$K$78,COLUMNS(Plan1!$K$62:K64)+1,FALSE)</f>
        <v>Japão</v>
      </c>
      <c r="L64" s="18">
        <f>VLOOKUP($J64,Plan2!$B$75:$K$78,COLUMNS(Plan1!$K$62:L64)+1,FALSE)</f>
        <v>0</v>
      </c>
      <c r="M64" s="18">
        <f>VLOOKUP($J64,Plan2!$B$75:$K$78,COLUMNS(Plan1!$K$62:M64)+1,FALSE)</f>
        <v>0</v>
      </c>
      <c r="N64" s="18">
        <f>VLOOKUP($J64,Plan2!$B$75:$K$78,COLUMNS(Plan1!$K$62:N64)+1,FALSE)</f>
        <v>0</v>
      </c>
      <c r="O64" s="18">
        <f>VLOOKUP($J64,Plan2!$B$75:$K$78,COLUMNS(Plan1!$K$62:O64)+1,FALSE)</f>
        <v>0</v>
      </c>
      <c r="P64" s="18">
        <f>VLOOKUP($J64,Plan2!$B$75:$K$78,COLUMNS(Plan1!$K$62:P64)+1,FALSE)</f>
        <v>0</v>
      </c>
      <c r="Q64" s="18">
        <f>VLOOKUP($J64,Plan2!$B$75:$K$78,COLUMNS(Plan1!$K$62:Q64)+1,FALSE)</f>
        <v>0</v>
      </c>
      <c r="R64" s="18">
        <f>VLOOKUP($J64,Plan2!$B$75:$K$78,COLUMNS(Plan1!$K$62:R64)+1,FALSE)</f>
        <v>0</v>
      </c>
      <c r="S64" s="19">
        <f>VLOOKUP($J64,Plan2!$B$75:$K$78,COLUMNS(Plan1!$K$62:S64)+1,FALSE)</f>
        <v>0</v>
      </c>
    </row>
    <row r="65" spans="1:19" x14ac:dyDescent="0.25">
      <c r="A65" s="43">
        <v>43279</v>
      </c>
      <c r="B65" s="9"/>
      <c r="C65" s="10" t="s">
        <v>51</v>
      </c>
      <c r="D65" s="11"/>
      <c r="E65" s="6"/>
      <c r="F65" s="12" t="s">
        <v>3</v>
      </c>
      <c r="G65" s="6"/>
      <c r="H65" s="11"/>
      <c r="I65" s="13" t="s">
        <v>49</v>
      </c>
      <c r="J65" s="14">
        <v>4</v>
      </c>
      <c r="K65" s="20" t="str">
        <f>VLOOKUP($J65,Plan2!$B$75:$K$78,COLUMNS(Plan1!$K$62:K65)+1,FALSE)</f>
        <v>Senegal</v>
      </c>
      <c r="L65" s="18">
        <f>VLOOKUP($J65,Plan2!$B$75:$K$78,COLUMNS(Plan1!$K$62:L65)+1,FALSE)</f>
        <v>0</v>
      </c>
      <c r="M65" s="18">
        <f>VLOOKUP($J65,Plan2!$B$75:$K$78,COLUMNS(Plan1!$K$62:M65)+1,FALSE)</f>
        <v>0</v>
      </c>
      <c r="N65" s="18">
        <f>VLOOKUP($J65,Plan2!$B$75:$K$78,COLUMNS(Plan1!$K$62:N65)+1,FALSE)</f>
        <v>0</v>
      </c>
      <c r="O65" s="18">
        <f>VLOOKUP($J65,Plan2!$B$75:$K$78,COLUMNS(Plan1!$K$62:O65)+1,FALSE)</f>
        <v>0</v>
      </c>
      <c r="P65" s="18">
        <f>VLOOKUP($J65,Plan2!$B$75:$K$78,COLUMNS(Plan1!$K$62:P65)+1,FALSE)</f>
        <v>0</v>
      </c>
      <c r="Q65" s="18">
        <f>VLOOKUP($J65,Plan2!$B$75:$K$78,COLUMNS(Plan1!$K$62:Q65)+1,FALSE)</f>
        <v>0</v>
      </c>
      <c r="R65" s="18">
        <f>VLOOKUP($J65,Plan2!$B$75:$K$78,COLUMNS(Plan1!$K$62:R65)+1,FALSE)</f>
        <v>0</v>
      </c>
      <c r="S65" s="19">
        <f>VLOOKUP($J65,Plan2!$B$75:$K$78,COLUMNS(Plan1!$K$62:S65)+1,FALSE)</f>
        <v>0</v>
      </c>
    </row>
  </sheetData>
  <sheetProtection algorithmName="SHA-512" hashValue="iu0X1AVdu6cnlevGP9hTLTwE5LYqjmMaDccVdd7iHXNLD8GK6iDzQntHPDp88xublSYGwsMlmuJ/bDph6RKxLQ==" saltValue="LsjSsGh5r0vl14IOR651/Q==" spinCount="100000" sheet="1" objects="1" scenarios="1" selectLockedCells="1"/>
  <sortState ref="K62:S65">
    <sortCondition descending="1" ref="S62:S65"/>
    <sortCondition descending="1" ref="R62:R65"/>
    <sortCondition descending="1" ref="P62:P65"/>
  </sortState>
  <mergeCells count="21">
    <mergeCell ref="Y3:Z3"/>
    <mergeCell ref="AB3:AC3"/>
    <mergeCell ref="AE3:AF3"/>
    <mergeCell ref="K60:S60"/>
    <mergeCell ref="A2:M2"/>
    <mergeCell ref="A43:S43"/>
    <mergeCell ref="K4:S4"/>
    <mergeCell ref="A3:S3"/>
    <mergeCell ref="A11:S11"/>
    <mergeCell ref="K12:S12"/>
    <mergeCell ref="A19:S19"/>
    <mergeCell ref="K20:S20"/>
    <mergeCell ref="A27:S27"/>
    <mergeCell ref="K28:S28"/>
    <mergeCell ref="A35:S35"/>
    <mergeCell ref="K36:S36"/>
    <mergeCell ref="V3:W3"/>
    <mergeCell ref="K44:S44"/>
    <mergeCell ref="A51:S51"/>
    <mergeCell ref="K52:S52"/>
    <mergeCell ref="A59:S5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1:R80"/>
  <sheetViews>
    <sheetView topLeftCell="A59" workbookViewId="0">
      <selection activeCell="N81" sqref="N81"/>
    </sheetView>
  </sheetViews>
  <sheetFormatPr defaultRowHeight="15" x14ac:dyDescent="0.25"/>
  <cols>
    <col min="3" max="3" width="13.28515625" bestFit="1" customWidth="1"/>
    <col min="16" max="16" width="16.140625" bestFit="1" customWidth="1"/>
  </cols>
  <sheetData>
    <row r="1" spans="2:16" x14ac:dyDescent="0.25">
      <c r="C1" s="51" t="s">
        <v>9</v>
      </c>
      <c r="D1" s="51"/>
      <c r="E1" s="51"/>
      <c r="F1" s="51"/>
      <c r="G1" s="51"/>
      <c r="H1" s="51"/>
      <c r="I1" s="51"/>
      <c r="J1" s="51"/>
      <c r="K1" s="51"/>
    </row>
    <row r="2" spans="2:16" x14ac:dyDescent="0.25">
      <c r="C2" s="2" t="s">
        <v>56</v>
      </c>
      <c r="D2" s="3" t="s">
        <v>54</v>
      </c>
      <c r="E2" s="3" t="s">
        <v>3</v>
      </c>
      <c r="F2" s="3" t="s">
        <v>5</v>
      </c>
      <c r="G2" s="3" t="s">
        <v>55</v>
      </c>
      <c r="H2" s="3" t="s">
        <v>6</v>
      </c>
      <c r="I2" s="3" t="s">
        <v>7</v>
      </c>
      <c r="J2" s="3" t="s">
        <v>8</v>
      </c>
      <c r="K2" s="3" t="s">
        <v>4</v>
      </c>
      <c r="M2" s="52" t="s">
        <v>61</v>
      </c>
      <c r="N2" s="52"/>
      <c r="P2" t="s">
        <v>62</v>
      </c>
    </row>
    <row r="3" spans="2:16" x14ac:dyDescent="0.25">
      <c r="B3">
        <f ca="1">RANK(P3,$P$3:$P$6,0)+COUNTIF($P$2:P2,P3)</f>
        <v>1</v>
      </c>
      <c r="C3" s="4" t="s">
        <v>53</v>
      </c>
      <c r="D3">
        <f>COUNTIFS(Plan1!$C$4:$C$9,Plan2!C3,Plan1!$E$4:$E$9,"&gt;=0")+COUNTIFS(Plan1!$I$4:$I$9,Plan2!C3,Plan1!$G$4:$G$9,"&gt;=0")</f>
        <v>0</v>
      </c>
      <c r="E3">
        <f>COUNTIFS(Plan1!$C$4:$C$9,Plan2!C3,Plan2!$M$3:$M$8,3)+COUNTIFS(Plan1!$I$4:$I$9,Plan2!C3,Plan2!$N$3:$N$8,3)</f>
        <v>0</v>
      </c>
      <c r="F3">
        <f>COUNTIFS(Plan1!$C$4:$C$9,Plan2!C3,Plan2!$M$3:$M$8,1)+COUNTIFS(Plan1!$I$4:$I$9,Plan2!C3,Plan2!$N$3:$N$8,1)</f>
        <v>0</v>
      </c>
      <c r="G3">
        <f>COUNTIFS(Plan1!$C$4:$C$9,Plan2!C3,Plan2!$M$3:$M$8,0)+COUNTIFS(Plan1!$I$4:$I$9,Plan2!C3,Plan2!$N$3:$N$8,0)</f>
        <v>0</v>
      </c>
      <c r="H3">
        <f ca="1">SUMIF(Plan1!$C$4:$C$10,Plan2!C3,Plan1!$E$4:$E$9)+SUMIF(Plan1!$I$4:$I$9,Plan2!C3,Plan1!$G$4:$G$9)</f>
        <v>0</v>
      </c>
      <c r="I3">
        <f>SUMIF(Plan1!$C$4:$C$9,Plan2!C3,Plan1!$G$4:$G$9)+SUMIF(Plan1!$I$4:$I$9,Plan2!C3,Plan1!$E$4:$E$9)</f>
        <v>0</v>
      </c>
      <c r="J3">
        <f ca="1">+H3-I3</f>
        <v>0</v>
      </c>
      <c r="K3">
        <f>SUMIF(Plan1!$C$4:$C$9,Plan2!C3,Plan2!$M$3:$M$8)+SUMIF(Plan1!$I$4:$I$9,Plan2!C3,Plan2!$N$3:$N$8)</f>
        <v>0</v>
      </c>
      <c r="M3" t="str">
        <f>IF(Plan1!E4="","",IF(Plan1!E4&gt;Plan1!G4,3,IF(Plan1!E4=Plan1!G4,1,0)))</f>
        <v/>
      </c>
      <c r="N3" t="str">
        <f>IF(Plan1!G4="","",IF(Plan1!G4&gt;Plan1!E4,3,IF(Plan1!G4=Plan1!E4,1,0)))</f>
        <v/>
      </c>
      <c r="P3">
        <f ca="1">SUM(K3*1000000+J3*1000+H3*100)</f>
        <v>0</v>
      </c>
    </row>
    <row r="4" spans="2:16" x14ac:dyDescent="0.25">
      <c r="B4">
        <f ca="1">RANK(P4,$P$3:$P$6,0)+COUNTIF($P$2:P3,P4)</f>
        <v>2</v>
      </c>
      <c r="C4" s="4" t="s">
        <v>1</v>
      </c>
      <c r="D4">
        <f>COUNTIFS(Plan1!$C$4:$C$9,Plan2!C4,Plan1!$E$4:$E$9,"&gt;=0")+COUNTIFS(Plan1!$I$4:$I$9,Plan2!C4,Plan1!$G$4:$G$9,"&gt;=0")</f>
        <v>0</v>
      </c>
      <c r="E4">
        <f>COUNTIFS(Plan1!$C$4:$C$9,Plan2!C4,Plan2!$M$3:$M$8,3)+COUNTIFS(Plan1!$I$4:$I$9,Plan2!C4,Plan2!$N$3:$N$8,3)</f>
        <v>0</v>
      </c>
      <c r="F4">
        <f>COUNTIFS(Plan1!$C$4:$C$9,Plan2!C4,Plan2!$M$3:$M$8,1)+COUNTIFS(Plan1!$I$4:$I$9,Plan2!C4,Plan2!$N$3:$N$8,1)</f>
        <v>0</v>
      </c>
      <c r="G4">
        <f>COUNTIFS(Plan1!$C$4:$C$9,Plan2!C4,Plan2!$M$3:$M$8,0)+COUNTIFS(Plan1!$I$4:$I$9,Plan2!C4,Plan2!$N$3:$N$8,0)</f>
        <v>0</v>
      </c>
      <c r="H4">
        <f ca="1">SUMIF(Plan1!$C$4:$C$10,Plan2!C4,Plan1!$E$4:$E$9)+SUMIF(Plan1!$I$4:$I$9,Plan2!C4,Plan1!$G$4:$G$9)</f>
        <v>0</v>
      </c>
      <c r="I4">
        <f>SUMIF(Plan1!$C$4:$C$9,Plan2!C4,Plan1!$G$4:$G$9)+SUMIF(Plan1!$I$4:$I$9,Plan2!C4,Plan1!$E$4:$E$9)</f>
        <v>0</v>
      </c>
      <c r="J4">
        <f t="shared" ref="J4:J6" ca="1" si="0">+H4-I4</f>
        <v>0</v>
      </c>
      <c r="K4">
        <f>SUMIF(Plan1!$C$4:$C$9,Plan2!C4,Plan2!$M$3:$M$8)+SUMIF(Plan1!$I$4:$I$9,Plan2!C4,Plan2!$N$3:$N$8)</f>
        <v>0</v>
      </c>
      <c r="M4" t="str">
        <f>IF(Plan1!E5="","",IF(Plan1!E5&gt;Plan1!G5,3,IF(Plan1!E5=Plan1!G5,1,0)))</f>
        <v/>
      </c>
      <c r="N4" t="str">
        <f>IF(Plan1!G5="","",IF(Plan1!G5&gt;Plan1!E5,3,IF(Plan1!G5=Plan1!E5,1,0)))</f>
        <v/>
      </c>
      <c r="P4">
        <f t="shared" ref="P4:P6" ca="1" si="1">SUM(K4*1000000+J4*1000+H4*100)</f>
        <v>0</v>
      </c>
    </row>
    <row r="5" spans="2:16" x14ac:dyDescent="0.25">
      <c r="B5">
        <f ca="1">RANK(P5,$P$3:$P$6,0)+COUNTIF($P$2:P4,P5)</f>
        <v>3</v>
      </c>
      <c r="C5" s="4" t="s">
        <v>52</v>
      </c>
      <c r="D5">
        <f>COUNTIFS(Plan1!$C$4:$C$9,Plan2!C5,Plan1!$E$4:$E$9,"&gt;=0")+COUNTIFS(Plan1!$I$4:$I$9,Plan2!C5,Plan1!$G$4:$G$9,"&gt;=0")</f>
        <v>0</v>
      </c>
      <c r="E5">
        <f>COUNTIFS(Plan1!$C$4:$C$9,Plan2!C5,Plan2!$M$3:$M$8,3)+COUNTIFS(Plan1!$I$4:$I$9,Plan2!C5,Plan2!$N$3:$N$8,3)</f>
        <v>0</v>
      </c>
      <c r="F5">
        <f>COUNTIFS(Plan1!$C$4:$C$9,Plan2!C5,Plan2!$M$3:$M$8,1)+COUNTIFS(Plan1!$I$4:$I$9,Plan2!C5,Plan2!$N$3:$N$8,1)</f>
        <v>0</v>
      </c>
      <c r="G5">
        <f>COUNTIFS(Plan1!$C$4:$C$9,Plan2!C5,Plan2!$M$3:$M$8,0)+COUNTIFS(Plan1!$I$4:$I$9,Plan2!C5,Plan2!$N$3:$N$8,0)</f>
        <v>0</v>
      </c>
      <c r="H5">
        <f ca="1">SUMIF(Plan1!$C$4:$C$10,Plan2!C5,Plan1!$E$4:$E$9)+SUMIF(Plan1!$I$4:$I$9,Plan2!C5,Plan1!$G$4:$G$9)</f>
        <v>0</v>
      </c>
      <c r="I5">
        <f>SUMIF(Plan1!$C$4:$C$9,Plan2!C5,Plan1!$G$4:$G$9)+SUMIF(Plan1!$I$4:$I$9,Plan2!C5,Plan1!$E$4:$E$9)</f>
        <v>0</v>
      </c>
      <c r="J5">
        <f t="shared" ca="1" si="0"/>
        <v>0</v>
      </c>
      <c r="K5">
        <f>SUMIF(Plan1!$C$4:$C$9,Plan2!C5,Plan2!$M$3:$M$8)+SUMIF(Plan1!$I$4:$I$9,Plan2!C5,Plan2!$N$3:$N$8)</f>
        <v>0</v>
      </c>
      <c r="M5" t="str">
        <f>IF(Plan1!E6="","",IF(Plan1!E6&gt;Plan1!G6,3,IF(Plan1!E6=Plan1!G6,1,0)))</f>
        <v/>
      </c>
      <c r="N5" t="str">
        <f>IF(Plan1!G6="","",IF(Plan1!G6&gt;Plan1!E6,3,IF(Plan1!G6=Plan1!E6,1,0)))</f>
        <v/>
      </c>
      <c r="P5">
        <f t="shared" ca="1" si="1"/>
        <v>0</v>
      </c>
    </row>
    <row r="6" spans="2:16" x14ac:dyDescent="0.25">
      <c r="B6">
        <f ca="1">RANK(P6,$P$3:$P$6,0)+COUNTIF($P$2:P5,P6)</f>
        <v>4</v>
      </c>
      <c r="C6" s="1" t="s">
        <v>2</v>
      </c>
      <c r="D6">
        <f>COUNTIFS(Plan1!$C$4:$C$9,Plan2!C6,Plan1!$E$4:$E$9,"&gt;=0")+COUNTIFS(Plan1!$I$4:$I$9,Plan2!C6,Plan1!$G$4:$G$9,"&gt;=0")</f>
        <v>0</v>
      </c>
      <c r="E6">
        <f>COUNTIFS(Plan1!$C$4:$C$9,Plan2!C6,Plan2!$M$3:$M$8,3)+COUNTIFS(Plan1!$I$4:$I$9,Plan2!C6,Plan2!$N$3:$N$8,3)</f>
        <v>0</v>
      </c>
      <c r="F6">
        <f>COUNTIFS(Plan1!$C$4:$C$9,Plan2!C6,Plan2!$M$3:$M$8,1)+COUNTIFS(Plan1!$I$4:$I$9,Plan2!C6,Plan2!$N$3:$N$8,1)</f>
        <v>0</v>
      </c>
      <c r="G6">
        <f>COUNTIFS(Plan1!$C$4:$C$9,Plan2!C6,Plan2!$M$3:$M$8,0)+COUNTIFS(Plan1!$I$4:$I$9,Plan2!C6,Plan2!$N$3:$N$8,0)</f>
        <v>0</v>
      </c>
      <c r="H6">
        <f ca="1">SUMIF(Plan1!$C$4:$C$10,Plan2!C6,Plan1!$E$4:$E$9)+SUMIF(Plan1!$I$4:$I$9,Plan2!C6,Plan1!$G$4:$G$9)</f>
        <v>0</v>
      </c>
      <c r="I6">
        <f>SUMIF(Plan1!$C$4:$C$9,Plan2!C6,Plan1!$G$4:$G$9)+SUMIF(Plan1!$I$4:$I$9,Plan2!C6,Plan1!$E$4:$E$9)</f>
        <v>0</v>
      </c>
      <c r="J6">
        <f t="shared" ca="1" si="0"/>
        <v>0</v>
      </c>
      <c r="K6">
        <f>SUMIF(Plan1!$C$4:$C$9,Plan2!C6,Plan2!$M$3:$M$8)+SUMIF(Plan1!$I$4:$I$9,Plan2!C6,Plan2!$N$3:$N$8)</f>
        <v>0</v>
      </c>
      <c r="M6" t="str">
        <f>IF(Plan1!E7="","",IF(Plan1!E7&gt;Plan1!G7,3,IF(Plan1!E7=Plan1!G7,1,0)))</f>
        <v/>
      </c>
      <c r="N6" t="str">
        <f>IF(Plan1!G7="","",IF(Plan1!G7&gt;Plan1!E7,3,IF(Plan1!G7=Plan1!E7,1,0)))</f>
        <v/>
      </c>
      <c r="P6">
        <f t="shared" ca="1" si="1"/>
        <v>0</v>
      </c>
    </row>
    <row r="7" spans="2:16" x14ac:dyDescent="0.25">
      <c r="M7" t="str">
        <f>IF(Plan1!E8="","",IF(Plan1!E8&gt;Plan1!G8,3,IF(Plan1!E8=Plan1!G8,1,0)))</f>
        <v/>
      </c>
      <c r="N7" t="str">
        <f>IF(Plan1!G8="","",IF(Plan1!G8&gt;Plan1!E8,3,IF(Plan1!G8=Plan1!E8,1,0)))</f>
        <v/>
      </c>
    </row>
    <row r="8" spans="2:16" x14ac:dyDescent="0.25">
      <c r="M8" t="str">
        <f>IF(Plan1!E9="","",IF(Plan1!E9&gt;Plan1!G9,3,IF(Plan1!E9=Plan1!G9,1,0)))</f>
        <v/>
      </c>
      <c r="N8" t="str">
        <f>IF(Plan1!G9="","",IF(Plan1!G9&gt;Plan1!E9,3,IF(Plan1!G9=Plan1!E9,1,0)))</f>
        <v/>
      </c>
    </row>
    <row r="11" spans="2:16" x14ac:dyDescent="0.25">
      <c r="C11" s="51" t="s">
        <v>11</v>
      </c>
      <c r="D11" s="51"/>
      <c r="E11" s="51"/>
      <c r="F11" s="51"/>
      <c r="G11" s="51"/>
      <c r="H11" s="51"/>
      <c r="I11" s="51"/>
      <c r="J11" s="51"/>
      <c r="K11" s="51"/>
    </row>
    <row r="12" spans="2:16" x14ac:dyDescent="0.25">
      <c r="C12" s="2" t="s">
        <v>56</v>
      </c>
      <c r="D12" s="3" t="s">
        <v>54</v>
      </c>
      <c r="E12" s="3" t="s">
        <v>3</v>
      </c>
      <c r="F12" s="3" t="s">
        <v>5</v>
      </c>
      <c r="G12" s="3" t="s">
        <v>55</v>
      </c>
      <c r="H12" s="3" t="s">
        <v>6</v>
      </c>
      <c r="I12" s="3" t="s">
        <v>7</v>
      </c>
      <c r="J12" s="3" t="s">
        <v>8</v>
      </c>
      <c r="K12" s="3" t="s">
        <v>4</v>
      </c>
      <c r="M12" s="52" t="s">
        <v>61</v>
      </c>
      <c r="N12" s="52"/>
      <c r="P12" t="s">
        <v>62</v>
      </c>
    </row>
    <row r="13" spans="2:16" x14ac:dyDescent="0.25">
      <c r="B13">
        <f>RANK(P13,$P$13:$P$16,0)+COUNTIF($P$12:P12,P13)</f>
        <v>1</v>
      </c>
      <c r="C13" t="s">
        <v>26</v>
      </c>
      <c r="D13">
        <f>COUNTIFS(Plan1!$C$12:$C$17,Plan2!C13,Plan1!$E$12:$E$17,"&gt;=0")+COUNTIFS(Plan1!$I$12:$I$17,Plan2!C13,Plan1!$G$12:$G$17,"&gt;=0")</f>
        <v>0</v>
      </c>
      <c r="E13">
        <f>COUNTIFS(Plan1!$C$12:$C$17,Plan2!C13,Plan2!$M$13:$M$18,3)+COUNTIFS(Plan1!$I$12:$I$17,Plan2!C13,Plan2!$N$13:$N$18,3)</f>
        <v>0</v>
      </c>
      <c r="F13">
        <f>COUNTIFS(Plan1!$C$12:$C$17,Plan2!C13,Plan2!$M$13:$M$18,1)+COUNTIFS(Plan1!$I$12:$I$17,Plan2!C13,Plan2!$N$13:$N$18,1)</f>
        <v>0</v>
      </c>
      <c r="G13">
        <f>COUNTIFS(Plan1!$C$12:$C$17,Plan2!C13,Plan2!$M$13:$M$18,0)+COUNTIFS(Plan1!$I$12:$I$17,Plan2!C13,Plan2!$N$13:$N$18,0)</f>
        <v>0</v>
      </c>
      <c r="H13">
        <f>SUMIF(Plan1!$C$12:$C$17,Plan2!C13,Plan1!$E$12:$E$17)+SUMIF(Plan1!$I$12:$I$17,Plan2!C13,Plan1!$G$12:$G$17)</f>
        <v>0</v>
      </c>
      <c r="I13">
        <f>SUMIF(Plan1!$C$12:$C$17,Plan2!C13,Plan1!$G$12:$G$17)+SUMIF(Plan1!$I$12:$I$17,Plan2!C13,Plan1!$E$12:$E$17)</f>
        <v>0</v>
      </c>
      <c r="J13">
        <f>+H13-I13</f>
        <v>0</v>
      </c>
      <c r="K13">
        <f>SUMIF(Plan1!$C$12:$C$17,Plan2!C13,Plan2!$M$13:$M$18)+SUMIF(Plan1!$I$12:$I$17,Plan2!C13,Plan2!$N$13:$N$18)</f>
        <v>0</v>
      </c>
      <c r="M13" t="str">
        <f>IF(Plan1!E12="","",IF(Plan1!E12&gt;Plan1!G12,3,IF(Plan1!E12=Plan1!G12,1,0)))</f>
        <v/>
      </c>
      <c r="N13" t="str">
        <f>IF(Plan1!G12="","",IF(Plan1!G12&gt;Plan1!E12,3,IF(Plan1!G12=Plan1!E12,1,0)))</f>
        <v/>
      </c>
      <c r="P13">
        <f>SUM(K13*1000000+J13*1000+H13*100)</f>
        <v>0</v>
      </c>
    </row>
    <row r="14" spans="2:16" x14ac:dyDescent="0.25">
      <c r="B14">
        <f>RANK(P14,$P$13:$P$16,0)+COUNTIF($P$12:P13,P14)</f>
        <v>2</v>
      </c>
      <c r="C14" t="s">
        <v>27</v>
      </c>
      <c r="D14">
        <f>COUNTIFS(Plan1!$C$12:$C$17,Plan2!C14,Plan1!$E$12:$E$17,"&gt;=0")+COUNTIFS(Plan1!$I$12:$I$17,Plan2!C14,Plan1!$G$12:$G$17,"&gt;=0")</f>
        <v>0</v>
      </c>
      <c r="E14">
        <f>COUNTIFS(Plan1!$C$12:$C$17,Plan2!C14,Plan2!$M$13:$M$18,3)+COUNTIFS(Plan1!$I$12:$I$17,Plan2!C14,Plan2!$N$13:$N$18,3)</f>
        <v>0</v>
      </c>
      <c r="F14">
        <f>COUNTIFS(Plan1!$C$12:$C$17,Plan2!C14,Plan2!$M$13:$M$18,1)+COUNTIFS(Plan1!$I$12:$I$17,Plan2!C14,Plan2!$N$13:$N$18,1)</f>
        <v>0</v>
      </c>
      <c r="G14">
        <f>COUNTIFS(Plan1!$C$12:$C$17,Plan2!C14,Plan2!$M$13:$M$18,0)+COUNTIFS(Plan1!$I$12:$I$17,Plan2!C14,Plan2!$N$13:$N$18,0)</f>
        <v>0</v>
      </c>
      <c r="H14">
        <f>SUMIF(Plan1!$C$12:$C$17,Plan2!C14,Plan1!$E$12:$E$17)+SUMIF(Plan1!$I$12:$I$17,Plan2!C14,Plan1!$G$12:$G$17)</f>
        <v>0</v>
      </c>
      <c r="I14">
        <f>SUMIF(Plan1!$C$12:$C$17,Plan2!C14,Plan1!$G$12:$G$17)+SUMIF(Plan1!$I$12:$I$17,Plan2!C14,Plan1!$E$12:$E$17)</f>
        <v>0</v>
      </c>
      <c r="J14">
        <f t="shared" ref="J14:J16" si="2">+H14-I14</f>
        <v>0</v>
      </c>
      <c r="K14">
        <f>SUMIF(Plan1!$C$12:$C$17,Plan2!C14,Plan2!$M$13:$M$18)+SUMIF(Plan1!$I$12:$I$17,Plan2!C14,Plan2!$N$13:$N$18)</f>
        <v>0</v>
      </c>
      <c r="M14" t="str">
        <f>IF(Plan1!E13="","",IF(Plan1!E13&gt;Plan1!G13,3,IF(Plan1!E13=Plan1!G13,1,0)))</f>
        <v/>
      </c>
      <c r="N14" t="str">
        <f>IF(Plan1!G13="","",IF(Plan1!G13&gt;Plan1!E13,3,IF(Plan1!G13=Plan1!E13,1,0)))</f>
        <v/>
      </c>
      <c r="P14">
        <f t="shared" ref="P14:P16" si="3">SUM(K14*1000000+J14*1000+H14*100)</f>
        <v>0</v>
      </c>
    </row>
    <row r="15" spans="2:16" x14ac:dyDescent="0.25">
      <c r="B15">
        <f>RANK(P15,$P$13:$P$16,0)+COUNTIF($P$12:P14,P15)</f>
        <v>3</v>
      </c>
      <c r="C15" t="s">
        <v>25</v>
      </c>
      <c r="D15">
        <f>COUNTIFS(Plan1!$C$12:$C$17,Plan2!C15,Plan1!$E$12:$E$17,"&gt;=0")+COUNTIFS(Plan1!$I$12:$I$17,Plan2!C15,Plan1!$G$12:$G$17,"&gt;=0")</f>
        <v>0</v>
      </c>
      <c r="E15">
        <f>COUNTIFS(Plan1!$C$12:$C$17,Plan2!C15,Plan2!$M$13:$M$18,3)+COUNTIFS(Plan1!$I$12:$I$17,Plan2!C15,Plan2!$N$13:$N$18,3)</f>
        <v>0</v>
      </c>
      <c r="F15">
        <f>COUNTIFS(Plan1!$C$12:$C$17,Plan2!C15,Plan2!$M$13:$M$18,1)+COUNTIFS(Plan1!$I$12:$I$17,Plan2!C15,Plan2!$N$13:$N$18,1)</f>
        <v>0</v>
      </c>
      <c r="G15">
        <f>COUNTIFS(Plan1!$C$12:$C$17,Plan2!C15,Plan2!$M$13:$M$18,0)+COUNTIFS(Plan1!$I$12:$I$17,Plan2!C15,Plan2!$N$13:$N$18,0)</f>
        <v>0</v>
      </c>
      <c r="H15">
        <f>SUMIF(Plan1!$C$12:$C$17,Plan2!C15,Plan1!$E$12:$E$17)+SUMIF(Plan1!$I$12:$I$17,Plan2!C15,Plan1!$G$12:$G$17)</f>
        <v>0</v>
      </c>
      <c r="I15">
        <f>SUMIF(Plan1!$C$12:$C$17,Plan2!C15,Plan1!$G$12:$G$17)+SUMIF(Plan1!$I$12:$I$17,Plan2!C15,Plan1!$E$12:$E$17)</f>
        <v>0</v>
      </c>
      <c r="J15">
        <f t="shared" si="2"/>
        <v>0</v>
      </c>
      <c r="K15">
        <f>SUMIF(Plan1!$C$12:$C$17,Plan2!C15,Plan2!$M$13:$M$18)+SUMIF(Plan1!$I$12:$I$17,Plan2!C15,Plan2!$N$13:$N$18)</f>
        <v>0</v>
      </c>
      <c r="M15" t="str">
        <f>IF(Plan1!E14="","",IF(Plan1!E14&gt;Plan1!G14,3,IF(Plan1!E14=Plan1!G14,1,0)))</f>
        <v/>
      </c>
      <c r="N15" t="str">
        <f>IF(Plan1!G14="","",IF(Plan1!G14&gt;Plan1!E14,3,IF(Plan1!G14=Plan1!E14,1,0)))</f>
        <v/>
      </c>
      <c r="P15">
        <f t="shared" si="3"/>
        <v>0</v>
      </c>
    </row>
    <row r="16" spans="2:16" x14ac:dyDescent="0.25">
      <c r="B16">
        <f>RANK(P16,$P$13:$P$16,0)+COUNTIF($P$12:P15,P16)</f>
        <v>4</v>
      </c>
      <c r="C16" t="s">
        <v>24</v>
      </c>
      <c r="D16">
        <f>COUNTIFS(Plan1!$C$12:$C$17,Plan2!C16,Plan1!$E$12:$E$17,"&gt;=0")+COUNTIFS(Plan1!$I$12:$I$17,Plan2!C16,Plan1!$G$12:$G$17,"&gt;=0")</f>
        <v>0</v>
      </c>
      <c r="E16">
        <f>COUNTIFS(Plan1!$C$12:$C$17,Plan2!C16,Plan2!$M$13:$M$18,3)+COUNTIFS(Plan1!$I$12:$I$17,Plan2!C16,Plan2!$N$13:$N$18,3)</f>
        <v>0</v>
      </c>
      <c r="F16">
        <f>COUNTIFS(Plan1!$C$12:$C$17,Plan2!C16,Plan2!$M$13:$M$18,1)+COUNTIFS(Plan1!$I$12:$I$17,Plan2!C16,Plan2!$N$13:$N$18,1)</f>
        <v>0</v>
      </c>
      <c r="G16">
        <f>COUNTIFS(Plan1!$C$12:$C$17,Plan2!C16,Plan2!$M$13:$M$18,0)+COUNTIFS(Plan1!$I$12:$I$17,Plan2!C16,Plan2!$N$13:$N$18,0)</f>
        <v>0</v>
      </c>
      <c r="H16">
        <f>SUMIF(Plan1!$C$12:$C$17,Plan2!C16,Plan1!$E$12:$E$17)+SUMIF(Plan1!$I$12:$I$17,Plan2!C16,Plan1!$G$12:$G$17)</f>
        <v>0</v>
      </c>
      <c r="I16">
        <f>SUMIF(Plan1!$C$12:$C$17,Plan2!C16,Plan1!$G$12:$G$17)+SUMIF(Plan1!$I$12:$I$17,Plan2!C16,Plan1!$E$12:$E$17)</f>
        <v>0</v>
      </c>
      <c r="J16">
        <f t="shared" si="2"/>
        <v>0</v>
      </c>
      <c r="K16">
        <f>SUMIF(Plan1!$C$12:$C$17,Plan2!C16,Plan2!$M$13:$M$18)+SUMIF(Plan1!$I$12:$I$17,Plan2!C16,Plan2!$N$13:$N$18)</f>
        <v>0</v>
      </c>
      <c r="M16" t="str">
        <f>IF(Plan1!E15="","",IF(Plan1!E15&gt;Plan1!G15,3,IF(Plan1!E15=Plan1!G15,1,0)))</f>
        <v/>
      </c>
      <c r="N16" t="str">
        <f>IF(Plan1!G15="","",IF(Plan1!G15&gt;Plan1!E15,3,IF(Plan1!G15=Plan1!E15,1,0)))</f>
        <v/>
      </c>
      <c r="P16">
        <f t="shared" si="3"/>
        <v>0</v>
      </c>
    </row>
    <row r="17" spans="2:16" x14ac:dyDescent="0.25">
      <c r="M17" t="str">
        <f>IF(Plan1!E16="","",IF(Plan1!E16&gt;Plan1!G16,3,IF(Plan1!E16=Plan1!G16,1,0)))</f>
        <v/>
      </c>
      <c r="N17" t="str">
        <f>IF(Plan1!G16="","",IF(Plan1!G16&gt;Plan1!E16,3,IF(Plan1!G16=Plan1!E16,1,0)))</f>
        <v/>
      </c>
    </row>
    <row r="18" spans="2:16" x14ac:dyDescent="0.25">
      <c r="M18" t="str">
        <f>IF(Plan1!E17="","",IF(Plan1!E17&gt;Plan1!G17,3,IF(Plan1!E17=Plan1!G17,1,0)))</f>
        <v/>
      </c>
      <c r="N18" t="str">
        <f>IF(Plan1!G17="","",IF(Plan1!G17&gt;Plan1!E17,3,IF(Plan1!G17=Plan1!E17,1,0)))</f>
        <v/>
      </c>
    </row>
    <row r="22" spans="2:16" x14ac:dyDescent="0.25">
      <c r="C22" s="51" t="s">
        <v>13</v>
      </c>
      <c r="D22" s="51"/>
      <c r="E22" s="51"/>
      <c r="F22" s="51"/>
      <c r="G22" s="51"/>
      <c r="H22" s="51"/>
      <c r="I22" s="51"/>
      <c r="J22" s="51"/>
      <c r="K22" s="51"/>
    </row>
    <row r="23" spans="2:16" x14ac:dyDescent="0.25">
      <c r="C23" s="2" t="s">
        <v>56</v>
      </c>
      <c r="D23" s="3" t="s">
        <v>54</v>
      </c>
      <c r="E23" s="3" t="s">
        <v>3</v>
      </c>
      <c r="F23" s="3" t="s">
        <v>5</v>
      </c>
      <c r="G23" s="3" t="s">
        <v>55</v>
      </c>
      <c r="H23" s="3" t="s">
        <v>6</v>
      </c>
      <c r="I23" s="3" t="s">
        <v>7</v>
      </c>
      <c r="J23" s="3" t="s">
        <v>8</v>
      </c>
      <c r="K23" s="3" t="s">
        <v>4</v>
      </c>
      <c r="M23" s="52" t="s">
        <v>61</v>
      </c>
      <c r="N23" s="52"/>
      <c r="P23" t="s">
        <v>62</v>
      </c>
    </row>
    <row r="24" spans="2:16" x14ac:dyDescent="0.25">
      <c r="B24">
        <f>RANK(P24,$P$24:$P$27,0)+COUNTIF($P$23:P23,P24)</f>
        <v>1</v>
      </c>
      <c r="C24" t="s">
        <v>29</v>
      </c>
      <c r="D24">
        <f>COUNTIFS(Plan1!$C$20:$C$25,Plan2!C24,Plan1!$E$20:$E$25,"&gt;=0")+COUNTIFS(Plan1!$I$20:$I$25,Plan2!C24,Plan1!$G$20:$G$25,"&gt;=0")</f>
        <v>0</v>
      </c>
      <c r="E24">
        <f>COUNTIFS(Plan1!$C$20:$C$25,Plan2!C24,Plan2!$M$24:$M$29,3)+COUNTIFS(Plan1!$I$20:$I$25,Plan2!C24,Plan2!$N$24:$N$29,3)</f>
        <v>0</v>
      </c>
      <c r="F24">
        <f>COUNTIFS(Plan1!$C$20:$C$25,Plan2!C24,Plan2!$M$24:$M$29,1)+COUNTIFS(Plan1!$I$20:$I$25,Plan2!C24,Plan2!$N$24:$N$29,1)</f>
        <v>0</v>
      </c>
      <c r="G24">
        <f>COUNTIFS(Plan1!$C$20:$C$25,Plan2!C24,Plan2!$M$24:$M$29,0)+COUNTIFS(Plan1!$I$20:$I$25,Plan2!C24,Plan2!$N$24:$N$29,0)</f>
        <v>0</v>
      </c>
      <c r="H24">
        <f>SUMIF(Plan1!$C$20:$C$25,Plan2!C24,Plan1!$E$20:$E$25)+SUMIF(Plan1!$I$20:$I$25,Plan2!C24,Plan1!$G$20:$G$25)</f>
        <v>0</v>
      </c>
      <c r="I24">
        <f>SUMIF(Plan1!$C$20:$C$25,Plan2!C24,Plan1!$G$20:$G$25)+SUMIF(Plan1!$I$20:$I$25,Plan2!C24,Plan1!$E$20:$E$25)</f>
        <v>0</v>
      </c>
      <c r="J24">
        <f>+H24-I24</f>
        <v>0</v>
      </c>
      <c r="K24">
        <f>SUMIF(Plan1!$C$20:$C$25,Plan2!C24,Plan2!$M$24:$M$29)+SUMIF(Plan1!$I$20:$I$25,Plan2!C24,Plan2!$N$24:$N$29)</f>
        <v>0</v>
      </c>
      <c r="M24" t="str">
        <f>IF(Plan1!E20="","",IF(Plan1!E20&gt;Plan1!G20,3,IF(Plan1!E25=Plan1!G20,1,0)))</f>
        <v/>
      </c>
      <c r="N24" t="str">
        <f>IF(Plan1!G20="","",IF(Plan1!G20&gt;Plan1!E20,3,IF(Plan1!G20=Plan1!E20,1,0)))</f>
        <v/>
      </c>
      <c r="P24">
        <f>SUM(K24*1000000+J24*1000+H24*100)</f>
        <v>0</v>
      </c>
    </row>
    <row r="25" spans="2:16" x14ac:dyDescent="0.25">
      <c r="B25">
        <f>RANK(P25,$P$24:$P$27,0)+COUNTIF($P$23:P24,P25)</f>
        <v>2</v>
      </c>
      <c r="C25" t="s">
        <v>30</v>
      </c>
      <c r="D25">
        <f>COUNTIFS(Plan1!$C$20:$C$25,Plan2!C25,Plan1!$E$20:$E$25,"&gt;=0")+COUNTIFS(Plan1!$I$20:$I$25,Plan2!C25,Plan1!$G$20:$G$25,"&gt;=0")</f>
        <v>0</v>
      </c>
      <c r="E25">
        <f>COUNTIFS(Plan1!$C$20:$C$25,Plan2!C25,Plan2!$M$24:$M$29,3)+COUNTIFS(Plan1!$I$20:$I$25,Plan2!C25,Plan2!$N$24:$N$29,3)</f>
        <v>0</v>
      </c>
      <c r="F25">
        <f>COUNTIFS(Plan1!$C$20:$C$25,Plan2!C25,Plan2!$M$24:$M$29,1)+COUNTIFS(Plan1!$I$20:$I$25,Plan2!C25,Plan2!$N$24:$N$29,1)</f>
        <v>0</v>
      </c>
      <c r="G25">
        <f>COUNTIFS(Plan1!$C$20:$C$25,Plan2!C25,Plan2!$M$24:$M$29,0)+COUNTIFS(Plan1!$I$20:$I$25,Plan2!C25,Plan2!$N$24:$N$29,0)</f>
        <v>0</v>
      </c>
      <c r="H25">
        <f>SUMIF(Plan1!$C$20:$C$25,Plan2!C25,Plan1!$E$20:$E$25)+SUMIF(Plan1!$I$20:$I$25,Plan2!C25,Plan1!$G$20:$G$25)</f>
        <v>0</v>
      </c>
      <c r="I25">
        <f>SUMIF(Plan1!$C$20:$C$25,Plan2!C25,Plan1!$G$20:$G$25)+SUMIF(Plan1!$I$20:$I$25,Plan2!C25,Plan1!$E$20:$E$25)</f>
        <v>0</v>
      </c>
      <c r="J25">
        <f t="shared" ref="J25:J27" si="4">+H25-I25</f>
        <v>0</v>
      </c>
      <c r="K25">
        <f>SUMIF(Plan1!$C$20:$C$25,Plan2!C25,Plan2!$M$24:$M$29)+SUMIF(Plan1!$I$20:$I$25,Plan2!C25,Plan2!$N$24:$N$29)</f>
        <v>0</v>
      </c>
      <c r="M25" t="str">
        <f>IF(Plan1!E21="","",IF(Plan1!E21&gt;Plan1!G21,3,IF(Plan1!E26=Plan1!G21,1,0)))</f>
        <v/>
      </c>
      <c r="N25" t="str">
        <f>IF(Plan1!G21="","",IF(Plan1!G21&gt;Plan1!E21,3,IF(Plan1!G21=Plan1!E21,1,0)))</f>
        <v/>
      </c>
      <c r="P25">
        <f t="shared" ref="P25:P27" si="5">SUM(K25*1000000+J25*1000+H25*100)</f>
        <v>0</v>
      </c>
    </row>
    <row r="26" spans="2:16" x14ac:dyDescent="0.25">
      <c r="B26">
        <f>RANK(P26,$P$24:$P$27,0)+COUNTIF($P$23:P25,P26)</f>
        <v>3</v>
      </c>
      <c r="C26" t="s">
        <v>31</v>
      </c>
      <c r="D26">
        <f>COUNTIFS(Plan1!$C$20:$C$25,Plan2!C26,Plan1!$E$20:$E$25,"&gt;=0")+COUNTIFS(Plan1!$I$20:$I$25,Plan2!C26,Plan1!$G$20:$G$25,"&gt;=0")</f>
        <v>0</v>
      </c>
      <c r="E26">
        <f>COUNTIFS(Plan1!$C$20:$C$25,Plan2!C26,Plan2!$M$24:$M$29,3)+COUNTIFS(Plan1!$I$20:$I$25,Plan2!C26,Plan2!$N$24:$N$29,3)</f>
        <v>0</v>
      </c>
      <c r="F26">
        <f>COUNTIFS(Plan1!$C$20:$C$25,Plan2!C26,Plan2!$M$24:$M$29,1)+COUNTIFS(Plan1!$I$20:$I$25,Plan2!C26,Plan2!$N$24:$N$29,1)</f>
        <v>0</v>
      </c>
      <c r="G26">
        <f>COUNTIFS(Plan1!$C$20:$C$25,Plan2!C26,Plan2!$M$24:$M$29,0)+COUNTIFS(Plan1!$I$20:$I$25,Plan2!C26,Plan2!$N$24:$N$29,0)</f>
        <v>0</v>
      </c>
      <c r="H26">
        <f>SUMIF(Plan1!$C$20:$C$25,Plan2!C26,Plan1!$E$20:$E$25)+SUMIF(Plan1!$I$20:$I$25,Plan2!C26,Plan1!$G$20:$G$25)</f>
        <v>0</v>
      </c>
      <c r="I26">
        <f>SUMIF(Plan1!$C$20:$C$25,Plan2!C26,Plan1!$G$20:$G$25)+SUMIF(Plan1!$I$20:$I$25,Plan2!C26,Plan1!$E$20:$E$25)</f>
        <v>0</v>
      </c>
      <c r="J26">
        <f t="shared" si="4"/>
        <v>0</v>
      </c>
      <c r="K26">
        <f>SUMIF(Plan1!$C$20:$C$25,Plan2!C26,Plan2!$M$24:$M$29)+SUMIF(Plan1!$I$20:$I$25,Plan2!C26,Plan2!$N$24:$N$29)</f>
        <v>0</v>
      </c>
      <c r="M26" t="str">
        <f>IF(Plan1!E22="","",IF(Plan1!E22&gt;Plan1!G22,3,IF(Plan1!E27=Plan1!G22,1,0)))</f>
        <v/>
      </c>
      <c r="N26" t="str">
        <f>IF(Plan1!G22="","",IF(Plan1!G22&gt;Plan1!E22,3,IF(Plan1!G22=Plan1!E22,1,0)))</f>
        <v/>
      </c>
      <c r="P26">
        <f t="shared" si="5"/>
        <v>0</v>
      </c>
    </row>
    <row r="27" spans="2:16" x14ac:dyDescent="0.25">
      <c r="B27">
        <f>RANK(P27,$P$24:$P$27,0)+COUNTIF($P$23:P26,P27)</f>
        <v>4</v>
      </c>
      <c r="C27" t="s">
        <v>28</v>
      </c>
      <c r="D27">
        <f>COUNTIFS(Plan1!$C$20:$C$25,Plan2!C27,Plan1!$E$20:$E$25,"&gt;=0")+COUNTIFS(Plan1!$I$20:$I$25,Plan2!C27,Plan1!$G$20:$G$25,"&gt;=0")</f>
        <v>0</v>
      </c>
      <c r="E27">
        <f>COUNTIFS(Plan1!$C$20:$C$25,Plan2!C27,Plan2!$M$24:$M$29,3)+COUNTIFS(Plan1!$I$20:$I$25,Plan2!C27,Plan2!$N$24:$N$29,3)</f>
        <v>0</v>
      </c>
      <c r="F27">
        <f>COUNTIFS(Plan1!$C$20:$C$25,Plan2!C27,Plan2!$M$24:$M$29,1)+COUNTIFS(Plan1!$I$20:$I$25,Plan2!C27,Plan2!$N$24:$N$29,1)</f>
        <v>0</v>
      </c>
      <c r="G27">
        <f>COUNTIFS(Plan1!$C$20:$C$25,Plan2!C27,Plan2!$M$24:$M$29,0)+COUNTIFS(Plan1!$I$20:$I$25,Plan2!C27,Plan2!$N$24:$N$29,0)</f>
        <v>0</v>
      </c>
      <c r="H27">
        <f>SUMIF(Plan1!$C$20:$C$25,Plan2!C27,Plan1!$E$20:$E$25)+SUMIF(Plan1!$I$20:$I$25,Plan2!C27,Plan1!$G$20:$G$25)</f>
        <v>0</v>
      </c>
      <c r="I27">
        <f>SUMIF(Plan1!$C$20:$C$25,Plan2!C27,Plan1!$G$20:$G$25)+SUMIF(Plan1!$I$20:$I$25,Plan2!C27,Plan1!$E$20:$E$25)</f>
        <v>0</v>
      </c>
      <c r="J27">
        <f t="shared" si="4"/>
        <v>0</v>
      </c>
      <c r="K27">
        <f>SUMIF(Plan1!$C$20:$C$25,Plan2!C27,Plan2!$M$24:$M$29)+SUMIF(Plan1!$I$20:$I$25,Plan2!C27,Plan2!$N$24:$N$29)</f>
        <v>0</v>
      </c>
      <c r="M27" t="str">
        <f>IF(Plan1!E23="","",IF(Plan1!E23&gt;Plan1!G23,3,IF(Plan1!E28=Plan1!G23,1,0)))</f>
        <v/>
      </c>
      <c r="N27" t="str">
        <f>IF(Plan1!G23="","",IF(Plan1!G23&gt;Plan1!E23,3,IF(Plan1!G23=Plan1!E23,1,0)))</f>
        <v/>
      </c>
      <c r="P27">
        <f t="shared" si="5"/>
        <v>0</v>
      </c>
    </row>
    <row r="28" spans="2:16" x14ac:dyDescent="0.25">
      <c r="M28" t="str">
        <f>IF(Plan1!E24="","",IF(Plan1!E24&gt;Plan1!G24,3,IF(Plan1!E29=Plan1!G24,1,0)))</f>
        <v/>
      </c>
      <c r="N28" t="str">
        <f>IF(Plan1!G24="","",IF(Plan1!G24&gt;Plan1!E24,3,IF(Plan1!G24=Plan1!E24,1,0)))</f>
        <v/>
      </c>
    </row>
    <row r="29" spans="2:16" x14ac:dyDescent="0.25">
      <c r="M29" t="str">
        <f>IF(Plan1!E25="","",IF(Plan1!E25&gt;Plan1!G25,3,IF(Plan1!E30=Plan1!G25,1,0)))</f>
        <v/>
      </c>
      <c r="N29" t="str">
        <f>IF(Plan1!G25="","",IF(Plan1!G25&gt;Plan1!E25,3,IF(Plan1!G25=Plan1!E25,1,0)))</f>
        <v/>
      </c>
    </row>
    <row r="32" spans="2:16" x14ac:dyDescent="0.25">
      <c r="C32" s="51" t="s">
        <v>15</v>
      </c>
      <c r="D32" s="51"/>
      <c r="E32" s="51"/>
      <c r="F32" s="51"/>
      <c r="G32" s="51"/>
      <c r="H32" s="51"/>
      <c r="I32" s="51"/>
      <c r="J32" s="51"/>
      <c r="K32" s="51"/>
    </row>
    <row r="33" spans="2:18" x14ac:dyDescent="0.25">
      <c r="C33" s="2" t="s">
        <v>56</v>
      </c>
      <c r="D33" s="3" t="s">
        <v>54</v>
      </c>
      <c r="E33" s="3" t="s">
        <v>3</v>
      </c>
      <c r="F33" s="3" t="s">
        <v>5</v>
      </c>
      <c r="G33" s="3" t="s">
        <v>55</v>
      </c>
      <c r="H33" s="3" t="s">
        <v>6</v>
      </c>
      <c r="I33" s="3" t="s">
        <v>7</v>
      </c>
      <c r="J33" s="3" t="s">
        <v>8</v>
      </c>
      <c r="K33" s="3" t="s">
        <v>4</v>
      </c>
      <c r="M33" s="52" t="s">
        <v>61</v>
      </c>
      <c r="N33" s="52"/>
      <c r="P33" t="s">
        <v>62</v>
      </c>
      <c r="R33" s="5" t="s">
        <v>63</v>
      </c>
    </row>
    <row r="34" spans="2:18" x14ac:dyDescent="0.25">
      <c r="B34">
        <f ca="1">RANK(P34,$P$34:$P$37,0)+COUNTIF($P$33:P33,P34)</f>
        <v>1</v>
      </c>
      <c r="C34" t="s">
        <v>35</v>
      </c>
      <c r="D34">
        <f>COUNTIFS(Plan1!$C$28:$C$33,Plan2!C34,Plan1!$E$28:$E$33,"&gt;=0")+COUNTIFS(Plan1!$I$28:$I$33,Plan2!C34,Plan1!$G$28:$G$33,"&gt;=0")</f>
        <v>0</v>
      </c>
      <c r="E34">
        <f>COUNTIFS(Plan1!$C$28:$C$33,Plan2!C34,Plan2!$M$34:$M$39,3)+COUNTIFS(Plan1!$I$28:$I$33,Plan2!C34,Plan2!$N$34:$N$39,3)</f>
        <v>0</v>
      </c>
      <c r="F34">
        <f>COUNTIFS(Plan1!$C$28:$C$33,Plan2!C34,Plan2!$M$34:$M$39,1)+COUNTIFS(Plan1!$I$28:$I$33,Plan2!C34,Plan2!$N$34:$N$39,1)</f>
        <v>0</v>
      </c>
      <c r="G34">
        <f>COUNTIFS(Plan1!$C$28:$C$33,Plan2!C34,Plan2!$M$34:$M$39,0)+COUNTIFS(Plan1!$I$28:$I$33,Plan2!C34,Plan2!$N$34:$N$39,0)</f>
        <v>0</v>
      </c>
      <c r="H34">
        <f>SUMIF(Plan1!$C$28:$C$35,Plan2!C34,Plan1!$E$28:$E$35)+SUMIF(Plan1!$I$28:$I$35,Plan2!C34,Plan1!$G$28:$G$35)</f>
        <v>0</v>
      </c>
      <c r="I34">
        <f>SUMIF(Plan1!$C$28:$C$35,Plan2!C34,Plan1!$G$28:$G$35)+SUMIF(Plan1!$I$28:$I$35,Plan2!C34,Plan1!$E$28:$E$35)</f>
        <v>0</v>
      </c>
      <c r="J34">
        <f>+H34-I34</f>
        <v>0</v>
      </c>
      <c r="K34">
        <f ca="1">SUMIF(Plan1!$C$28:$C$35,Plan2!C34,Plan2!$M$34:$M$39)+SUMIF(Plan1!$I$28:$I$35,Plan2!C34,Plan2!$N$34:$N$39)</f>
        <v>0</v>
      </c>
      <c r="M34" t="str">
        <f>IF(Plan1!E28="","",IF(Plan1!E28&gt;Plan1!G28,3,IF(Plan1!E28=Plan1!G28,1,0)))</f>
        <v/>
      </c>
      <c r="N34" t="str">
        <f>IF(Plan1!G28="","",IF(Plan1!G28&gt;Plan1!E28,3,IF(Plan1!G28=Plan1!E28,1,0)))</f>
        <v/>
      </c>
      <c r="P34">
        <f ca="1">SUM(K34*1000000+J34*1000+H34*100)</f>
        <v>0</v>
      </c>
    </row>
    <row r="35" spans="2:18" x14ac:dyDescent="0.25">
      <c r="B35">
        <f ca="1">RANK(P35,$P$34:$P$37,0)+COUNTIF($P$33:P34,P35)</f>
        <v>2</v>
      </c>
      <c r="C35" t="s">
        <v>33</v>
      </c>
      <c r="D35">
        <f>COUNTIFS(Plan1!$C$28:$C$33,Plan2!C35,Plan1!$E$28:$E$33,"&gt;=0")+COUNTIFS(Plan1!$I$28:$I$33,Plan2!C35,Plan1!$G$28:$G$33,"&gt;=0")</f>
        <v>0</v>
      </c>
      <c r="E35">
        <f>COUNTIFS(Plan1!$C$28:$C$33,Plan2!C35,Plan2!$M$34:$M$39,3)+COUNTIFS(Plan1!$I$28:$I$33,Plan2!C35,Plan2!$N$34:$N$39,3)</f>
        <v>0</v>
      </c>
      <c r="F35">
        <f>COUNTIFS(Plan1!$C$28:$C$33,Plan2!C35,Plan2!$M$34:$M$39,1)+COUNTIFS(Plan1!$I$28:$I$33,Plan2!C35,Plan2!$N$34:$N$39,1)</f>
        <v>0</v>
      </c>
      <c r="G35">
        <f>COUNTIFS(Plan1!$C$28:$C$33,Plan2!C35,Plan2!$M$34:$M$39,0)+COUNTIFS(Plan1!$I$28:$I$33,Plan2!C35,Plan2!$N$34:$N$39,0)</f>
        <v>0</v>
      </c>
      <c r="H35">
        <f>SUMIF(Plan1!$C$28:$C$35,Plan2!C35,Plan1!$E$28:$E$35)+SUMIF(Plan1!$I$28:$I$35,Plan2!C35,Plan1!$G$28:$G$35)</f>
        <v>0</v>
      </c>
      <c r="I35">
        <f>SUMIF(Plan1!$C$28:$C$35,Plan2!C35,Plan1!$G$28:$G$35)+SUMIF(Plan1!$I$28:$I$35,Plan2!C35,Plan1!$E$28:$E$35)</f>
        <v>0</v>
      </c>
      <c r="J35">
        <f t="shared" ref="J35:J37" si="6">+H35-I35</f>
        <v>0</v>
      </c>
      <c r="K35">
        <f ca="1">SUMIF(Plan1!$C$28:$C$35,Plan2!C35,Plan2!$M$34:$M$39)+SUMIF(Plan1!$I$28:$I$35,Plan2!C35,Plan2!$N$34:$N$39)</f>
        <v>0</v>
      </c>
      <c r="M35" t="str">
        <f>IF(Plan1!E29="","",IF(Plan1!E29&gt;Plan1!G29,3,IF(Plan1!E29=Plan1!G29,1,0)))</f>
        <v/>
      </c>
      <c r="N35" t="str">
        <f>IF(Plan1!G29="","",IF(Plan1!G29&gt;Plan1!E29,3,IF(Plan1!G29=Plan1!E29,1,0)))</f>
        <v/>
      </c>
      <c r="P35">
        <f t="shared" ref="P35:P37" ca="1" si="7">SUM(K35*1000000+J35*1000+H35*100)</f>
        <v>0</v>
      </c>
    </row>
    <row r="36" spans="2:18" x14ac:dyDescent="0.25">
      <c r="B36">
        <f ca="1">RANK(P36,$P$34:$P$37,0)+COUNTIF($P$33:P35,P36)</f>
        <v>3</v>
      </c>
      <c r="C36" t="s">
        <v>32</v>
      </c>
      <c r="D36">
        <f>COUNTIFS(Plan1!$C$28:$C$33,Plan2!C36,Plan1!$E$28:$E$33,"&gt;=0")+COUNTIFS(Plan1!$I$28:$I$33,Plan2!C36,Plan1!$G$28:$G$33,"&gt;=0")</f>
        <v>0</v>
      </c>
      <c r="E36">
        <f>COUNTIFS(Plan1!$C$28:$C$33,Plan2!C36,Plan2!$M$34:$M$39,3)+COUNTIFS(Plan1!$I$28:$I$33,Plan2!C36,Plan2!$N$34:$N$39,3)</f>
        <v>0</v>
      </c>
      <c r="F36">
        <f>COUNTIFS(Plan1!$C$28:$C$33,Plan2!C36,Plan2!$M$34:$M$39,1)+COUNTIFS(Plan1!$I$28:$I$33,Plan2!C36,Plan2!$N$34:$N$39,1)</f>
        <v>0</v>
      </c>
      <c r="G36">
        <f>COUNTIFS(Plan1!$C$28:$C$33,Plan2!C36,Plan2!$M$34:$M$39,0)+COUNTIFS(Plan1!$I$28:$I$33,Plan2!C36,Plan2!$N$34:$N$39,0)</f>
        <v>0</v>
      </c>
      <c r="H36">
        <f>SUMIF(Plan1!$C$28:$C$35,Plan2!C36,Plan1!$E$28:$E$35)+SUMIF(Plan1!$I$28:$I$35,Plan2!C36,Plan1!$G$28:$G$35)</f>
        <v>0</v>
      </c>
      <c r="I36">
        <f>SUMIF(Plan1!$C$28:$C$35,Plan2!C36,Plan1!$G$28:$G$35)+SUMIF(Plan1!$I$28:$I$35,Plan2!C36,Plan1!$E$28:$E$35)</f>
        <v>0</v>
      </c>
      <c r="J36">
        <f t="shared" si="6"/>
        <v>0</v>
      </c>
      <c r="K36">
        <f ca="1">SUMIF(Plan1!$C$28:$C$35,Plan2!C36,Plan2!$M$34:$M$39)+SUMIF(Plan1!$I$28:$I$35,Plan2!C36,Plan2!$N$34:$N$39)</f>
        <v>0</v>
      </c>
      <c r="M36" t="str">
        <f>IF(Plan1!E30="","",IF(Plan1!E30&gt;Plan1!G30,3,IF(Plan1!E30=Plan1!G30,1,0)))</f>
        <v/>
      </c>
      <c r="N36" t="str">
        <f>IF(Plan1!G30="","",IF(Plan1!G30&gt;Plan1!E30,3,IF(Plan1!G30=Plan1!E30,1,0)))</f>
        <v/>
      </c>
      <c r="P36">
        <f t="shared" ca="1" si="7"/>
        <v>0</v>
      </c>
    </row>
    <row r="37" spans="2:18" x14ac:dyDescent="0.25">
      <c r="B37">
        <f ca="1">RANK(P37,$P$34:$P$37,0)+COUNTIF($P$33:P36,P37)</f>
        <v>4</v>
      </c>
      <c r="C37" t="s">
        <v>34</v>
      </c>
      <c r="D37">
        <f>COUNTIFS(Plan1!$C$28:$C$33,Plan2!C37,Plan1!$E$28:$E$33,"&gt;=0")+COUNTIFS(Plan1!$I$28:$I$33,Plan2!C37,Plan1!$G$28:$G$33,"&gt;=0")</f>
        <v>0</v>
      </c>
      <c r="E37">
        <f>COUNTIFS(Plan1!$C$28:$C$33,Plan2!C37,Plan2!$M$34:$M$39,3)+COUNTIFS(Plan1!$I$28:$I$33,Plan2!C37,Plan2!$N$34:$N$39,3)</f>
        <v>0</v>
      </c>
      <c r="F37">
        <f>COUNTIFS(Plan1!$C$28:$C$33,Plan2!C37,Plan2!$M$34:$M$39,1)+COUNTIFS(Plan1!$I$28:$I$33,Plan2!C37,Plan2!$N$34:$N$39,1)</f>
        <v>0</v>
      </c>
      <c r="G37">
        <f>COUNTIFS(Plan1!$C$28:$C$33,Plan2!C37,Plan2!$M$34:$M$39,0)+COUNTIFS(Plan1!$I$28:$I$33,Plan2!C37,Plan2!$N$34:$N$39,0)</f>
        <v>0</v>
      </c>
      <c r="H37">
        <f>SUMIF(Plan1!$C$28:$C$35,Plan2!C37,Plan1!$E$28:$E$35)+SUMIF(Plan1!$I$28:$I$35,Plan2!C37,Plan1!$G$28:$G$35)</f>
        <v>0</v>
      </c>
      <c r="I37">
        <f>SUMIF(Plan1!$C$28:$C$35,Plan2!C37,Plan1!$G$28:$G$35)+SUMIF(Plan1!$I$28:$I$35,Plan2!C37,Plan1!$E$28:$E$35)</f>
        <v>0</v>
      </c>
      <c r="J37">
        <f t="shared" si="6"/>
        <v>0</v>
      </c>
      <c r="K37">
        <f ca="1">SUMIF(Plan1!$C$28:$C$35,Plan2!C37,Plan2!$M$34:$M$39)+SUMIF(Plan1!$I$28:$I$35,Plan2!C37,Plan2!$N$34:$N$39)</f>
        <v>0</v>
      </c>
      <c r="M37" t="str">
        <f>IF(Plan1!E31="","",IF(Plan1!E31&gt;Plan1!G31,3,IF(Plan1!E31=Plan1!G31,1,0)))</f>
        <v/>
      </c>
      <c r="N37" t="str">
        <f>IF(Plan1!G31="","",IF(Plan1!G31&gt;Plan1!E31,3,IF(Plan1!G31=Plan1!E31,1,0)))</f>
        <v/>
      </c>
      <c r="P37">
        <f t="shared" ca="1" si="7"/>
        <v>0</v>
      </c>
    </row>
    <row r="38" spans="2:18" x14ac:dyDescent="0.25">
      <c r="M38" t="str">
        <f>IF(Plan1!E32="","",IF(Plan1!E32&gt;Plan1!G32,3,IF(Plan1!E32=Plan1!G32,1,0)))</f>
        <v/>
      </c>
      <c r="N38" t="str">
        <f>IF(Plan1!G32="","",IF(Plan1!G32&gt;Plan1!E32,3,IF(Plan1!G32=Plan1!E32,1,0)))</f>
        <v/>
      </c>
    </row>
    <row r="39" spans="2:18" x14ac:dyDescent="0.25">
      <c r="M39" t="str">
        <f>IF(Plan1!E33="","",IF(Plan1!E33&gt;Plan1!G33,3,IF(Plan1!E33=Plan1!G33,1,0)))</f>
        <v/>
      </c>
      <c r="N39" t="str">
        <f>IF(Plan1!G33="","",IF(Plan1!G33&gt;Plan1!E33,3,IF(Plan1!G33=Plan1!E33,1,0)))</f>
        <v/>
      </c>
    </row>
    <row r="43" spans="2:18" x14ac:dyDescent="0.25">
      <c r="C43" s="51" t="s">
        <v>17</v>
      </c>
      <c r="D43" s="51"/>
      <c r="E43" s="51"/>
      <c r="F43" s="51"/>
      <c r="G43" s="51"/>
      <c r="H43" s="51"/>
      <c r="I43" s="51"/>
      <c r="J43" s="51"/>
      <c r="K43" s="51"/>
    </row>
    <row r="44" spans="2:18" x14ac:dyDescent="0.25">
      <c r="C44" s="2" t="s">
        <v>56</v>
      </c>
      <c r="D44" s="3" t="s">
        <v>54</v>
      </c>
      <c r="E44" s="3" t="s">
        <v>3</v>
      </c>
      <c r="F44" s="3" t="s">
        <v>5</v>
      </c>
      <c r="G44" s="3" t="s">
        <v>55</v>
      </c>
      <c r="H44" s="3" t="s">
        <v>6</v>
      </c>
      <c r="I44" s="3" t="s">
        <v>7</v>
      </c>
      <c r="J44" s="3" t="s">
        <v>8</v>
      </c>
      <c r="K44" s="3" t="s">
        <v>4</v>
      </c>
      <c r="M44" s="52" t="s">
        <v>61</v>
      </c>
      <c r="N44" s="52"/>
      <c r="P44" t="s">
        <v>62</v>
      </c>
    </row>
    <row r="45" spans="2:18" x14ac:dyDescent="0.25">
      <c r="B45">
        <f>RANK(P45,$P$45:$P$48,0)+COUNTIF($P$44:P44,P45)</f>
        <v>1</v>
      </c>
      <c r="C45" t="s">
        <v>38</v>
      </c>
      <c r="D45">
        <f>COUNTIFS(Plan1!$C$36:$C$41,Plan2!C45,Plan1!$E$36:$E$41,"&gt;=0")+COUNTIFS(Plan1!$I$36:$I$41,Plan2!C45,Plan1!$G$36:$G$41,"&gt;=0")</f>
        <v>0</v>
      </c>
      <c r="E45">
        <f>COUNTIFS(Plan1!$C$36:$C$41,Plan2!C45,Plan2!$M$45:$M$50,3)+COUNTIFS(Plan1!$I$36:$I$41,Plan2!C45,Plan2!$N$45:$N$50,3)</f>
        <v>0</v>
      </c>
      <c r="F45">
        <f>COUNTIFS(Plan1!$C$36:$C$41,Plan2!C45,Plan2!$M$45:$M$50,1)+COUNTIFS(Plan1!$I$36:$I$41,Plan2!C45,Plan2!$N$45:$N$50,1)</f>
        <v>0</v>
      </c>
      <c r="G45">
        <f>COUNTIFS(Plan1!$C$36:$C$41,Plan2!C45,Plan2!$M$45:$M$50,0)+COUNTIFS(Plan1!$I$36:$I$41,Plan2!C45,Plan2!$N$45:$N$50,0)</f>
        <v>0</v>
      </c>
      <c r="H45">
        <f>SUMIF(Plan1!$C$36:$C$41,Plan2!C45,Plan1!$E$36:$E$41)+SUMIF(Plan1!$I$36:$I$41,Plan2!C45,Plan1!$G$36:$G$41)</f>
        <v>0</v>
      </c>
      <c r="I45">
        <f>SUMIF(Plan1!$C$36:$C$41,Plan2!C45,Plan1!$G$36:$G$41)+SUMIF(Plan1!$I$36:$I$41,Plan2!C45,Plan1!$E$36:$E$41)</f>
        <v>0</v>
      </c>
      <c r="J45">
        <f>+H45-I45</f>
        <v>0</v>
      </c>
      <c r="K45">
        <f>SUMIF(Plan1!$C$36:$C$41,Plan2!C45,Plan2!$M$45:$M$50)+SUMIF(Plan1!$I$36:$I$41,Plan2!C45,Plan2!$N$45:$N$50)</f>
        <v>0</v>
      </c>
      <c r="M45" t="str">
        <f>IF(Plan1!E36="","",IF(Plan1!E36&gt;Plan1!G36,3,IF(Plan1!E36=Plan1!G36,1,0)))</f>
        <v/>
      </c>
      <c r="N45" t="str">
        <f>IF(Plan1!G36="","",IF(Plan1!G36&gt;Plan1!E36,3,IF(Plan1!G36=Plan1!E36,1,0)))</f>
        <v/>
      </c>
      <c r="P45">
        <f>SUM(K45*1000000+J45*1000+H45*100)</f>
        <v>0</v>
      </c>
    </row>
    <row r="46" spans="2:18" x14ac:dyDescent="0.25">
      <c r="B46">
        <f>RANK(P46,$P$45:$P$48,0)+COUNTIF($P$44:P45,P46)</f>
        <v>2</v>
      </c>
      <c r="C46" t="s">
        <v>36</v>
      </c>
      <c r="D46">
        <f>COUNTIFS(Plan1!$C$36:$C$41,Plan2!C46,Plan1!$E$36:$E$41,"&gt;=0")+COUNTIFS(Plan1!$I$36:$I$41,Plan2!C46,Plan1!$G$36:$G$41,"&gt;=0")</f>
        <v>0</v>
      </c>
      <c r="E46">
        <f>COUNTIFS(Plan1!$C$36:$C$41,Plan2!C46,Plan2!$M$45:$M$50,3)+COUNTIFS(Plan1!$I$36:$I$41,Plan2!C46,Plan2!$N$45:$N$50,3)</f>
        <v>0</v>
      </c>
      <c r="F46">
        <f>COUNTIFS(Plan1!$C$36:$C$41,Plan2!C46,Plan2!$M$45:$M$50,1)+COUNTIFS(Plan1!$I$36:$I$41,Plan2!C46,Plan2!$N$45:$N$50,1)</f>
        <v>0</v>
      </c>
      <c r="G46">
        <f>COUNTIFS(Plan1!$C$36:$C$41,Plan2!C46,Plan2!$M$45:$M$50,0)+COUNTIFS(Plan1!$I$36:$I$41,Plan2!C46,Plan2!$N$45:$N$50,0)</f>
        <v>0</v>
      </c>
      <c r="H46">
        <f>SUMIF(Plan1!$C$36:$C$41,Plan2!C46,Plan1!$E$36:$E$41)+SUMIF(Plan1!$I$36:$I$41,Plan2!C46,Plan1!$G$36:$G$41)</f>
        <v>0</v>
      </c>
      <c r="I46">
        <f>SUMIF(Plan1!$C$36:$C$41,Plan2!C46,Plan1!$G$36:$G$41)+SUMIF(Plan1!$I$36:$I$41,Plan2!C46,Plan1!$E$36:$E$41)</f>
        <v>0</v>
      </c>
      <c r="J46">
        <f t="shared" ref="J46:J48" si="8">+H46-I46</f>
        <v>0</v>
      </c>
      <c r="K46">
        <f>SUMIF(Plan1!$C$36:$C$41,Plan2!C46,Plan2!$M$45:$M$50)+SUMIF(Plan1!$I$36:$I$41,Plan2!C46,Plan2!$N$45:$N$50)</f>
        <v>0</v>
      </c>
      <c r="M46" t="str">
        <f>IF(Plan1!E37="","",IF(Plan1!E37&gt;Plan1!G37,3,IF(Plan1!E37=Plan1!G37,1,0)))</f>
        <v/>
      </c>
      <c r="N46" t="str">
        <f>IF(Plan1!G37="","",IF(Plan1!G37&gt;Plan1!E37,3,IF(Plan1!G37=Plan1!E37,1,0)))</f>
        <v/>
      </c>
      <c r="P46">
        <f t="shared" ref="P46:P48" si="9">SUM(K46*1000000+J46*1000+H46*100)</f>
        <v>0</v>
      </c>
    </row>
    <row r="47" spans="2:18" x14ac:dyDescent="0.25">
      <c r="B47">
        <f>RANK(P47,$P$45:$P$48,0)+COUNTIF($P$44:P46,P47)</f>
        <v>3</v>
      </c>
      <c r="C47" t="s">
        <v>37</v>
      </c>
      <c r="D47">
        <f>COUNTIFS(Plan1!$C$36:$C$41,Plan2!C47,Plan1!$E$36:$E$41,"&gt;=0")+COUNTIFS(Plan1!$I$36:$I$41,Plan2!C47,Plan1!$G$36:$G$41,"&gt;=0")</f>
        <v>0</v>
      </c>
      <c r="E47">
        <f>COUNTIFS(Plan1!$C$36:$C$41,Plan2!C47,Plan2!$M$45:$M$50,3)+COUNTIFS(Plan1!$I$36:$I$41,Plan2!C47,Plan2!$N$45:$N$50,3)</f>
        <v>0</v>
      </c>
      <c r="F47">
        <f>COUNTIFS(Plan1!$C$36:$C$41,Plan2!C47,Plan2!$M$45:$M$50,1)+COUNTIFS(Plan1!$I$36:$I$41,Plan2!C47,Plan2!$N$45:$N$50,1)</f>
        <v>0</v>
      </c>
      <c r="G47">
        <f>COUNTIFS(Plan1!$C$36:$C$41,Plan2!C47,Plan2!$M$45:$M$50,0)+COUNTIFS(Plan1!$I$36:$I$41,Plan2!C47,Plan2!$N$45:$N$50,0)</f>
        <v>0</v>
      </c>
      <c r="H47">
        <f>SUMIF(Plan1!$C$36:$C$41,Plan2!C47,Plan1!$E$36:$E$41)+SUMIF(Plan1!$I$36:$I$41,Plan2!C47,Plan1!$G$36:$G$41)</f>
        <v>0</v>
      </c>
      <c r="I47">
        <f>SUMIF(Plan1!$C$36:$C$41,Plan2!C47,Plan1!$G$36:$G$41)+SUMIF(Plan1!$I$36:$I$41,Plan2!C47,Plan1!$E$36:$E$41)</f>
        <v>0</v>
      </c>
      <c r="J47">
        <f t="shared" si="8"/>
        <v>0</v>
      </c>
      <c r="K47">
        <f>SUMIF(Plan1!$C$36:$C$41,Plan2!C47,Plan2!$M$45:$M$50)+SUMIF(Plan1!$I$36:$I$41,Plan2!C47,Plan2!$N$45:$N$50)</f>
        <v>0</v>
      </c>
      <c r="M47" t="str">
        <f>IF(Plan1!E38="","",IF(Plan1!E38&gt;Plan1!G38,3,IF(Plan1!E38=Plan1!G38,1,0)))</f>
        <v/>
      </c>
      <c r="N47" t="str">
        <f>IF(Plan1!G38="","",IF(Plan1!G38&gt;Plan1!E38,3,IF(Plan1!G38=Plan1!E38,1,0)))</f>
        <v/>
      </c>
      <c r="P47">
        <f t="shared" si="9"/>
        <v>0</v>
      </c>
    </row>
    <row r="48" spans="2:18" x14ac:dyDescent="0.25">
      <c r="B48">
        <f>RANK(P48,$P$45:$P$48,0)+COUNTIF($P$44:P47,P48)</f>
        <v>4</v>
      </c>
      <c r="C48" t="s">
        <v>39</v>
      </c>
      <c r="D48">
        <f>COUNTIFS(Plan1!$C$36:$C$41,Plan2!C48,Plan1!$E$36:$E$41,"&gt;=0")+COUNTIFS(Plan1!$I$36:$I$41,Plan2!C48,Plan1!$G$36:$G$41,"&gt;=0")</f>
        <v>0</v>
      </c>
      <c r="E48">
        <f>COUNTIFS(Plan1!$C$36:$C$41,Plan2!C48,Plan2!$M$45:$M$50,3)+COUNTIFS(Plan1!$I$36:$I$41,Plan2!C48,Plan2!$N$45:$N$50,3)</f>
        <v>0</v>
      </c>
      <c r="F48">
        <f>COUNTIFS(Plan1!$C$36:$C$41,Plan2!C48,Plan2!$M$45:$M$50,1)+COUNTIFS(Plan1!$I$36:$I$41,Plan2!C48,Plan2!$N$45:$N$50,1)</f>
        <v>0</v>
      </c>
      <c r="G48">
        <f>COUNTIFS(Plan1!$C$36:$C$41,Plan2!C48,Plan2!$M$45:$M$50,0)+COUNTIFS(Plan1!$I$36:$I$41,Plan2!C48,Plan2!$N$45:$N$50,0)</f>
        <v>0</v>
      </c>
      <c r="H48">
        <f>SUMIF(Plan1!$C$36:$C$41,Plan2!C48,Plan1!$E$36:$E$41)+SUMIF(Plan1!$I$36:$I$41,Plan2!C48,Plan1!$G$36:$G$41)</f>
        <v>0</v>
      </c>
      <c r="I48">
        <f>SUMIF(Plan1!$C$36:$C$41,Plan2!C48,Plan1!$G$36:$G$41)+SUMIF(Plan1!$I$36:$I$41,Plan2!C48,Plan1!$E$36:$E$41)</f>
        <v>0</v>
      </c>
      <c r="J48">
        <f t="shared" si="8"/>
        <v>0</v>
      </c>
      <c r="K48">
        <f>SUMIF(Plan1!$C$36:$C$41,Plan2!C48,Plan2!$M$45:$M$50)+SUMIF(Plan1!$I$36:$I$41,Plan2!C48,Plan2!$N$45:$N$50)</f>
        <v>0</v>
      </c>
      <c r="M48" t="str">
        <f>IF(Plan1!E39="","",IF(Plan1!E39&gt;Plan1!G39,3,IF(Plan1!E39=Plan1!G39,1,0)))</f>
        <v/>
      </c>
      <c r="N48" t="str">
        <f>IF(Plan1!G39="","",IF(Plan1!G39&gt;Plan1!E39,3,IF(Plan1!G39=Plan1!E39,1,0)))</f>
        <v/>
      </c>
      <c r="P48">
        <f t="shared" si="9"/>
        <v>0</v>
      </c>
    </row>
    <row r="49" spans="2:16" x14ac:dyDescent="0.25">
      <c r="M49" t="str">
        <f>IF(Plan1!E40="","",IF(Plan1!E40&gt;Plan1!G40,3,IF(Plan1!E40=Plan1!G40,1,0)))</f>
        <v/>
      </c>
      <c r="N49" t="str">
        <f>IF(Plan1!G40="","",IF(Plan1!G40&gt;Plan1!E40,3,IF(Plan1!G40=Plan1!E40,1,0)))</f>
        <v/>
      </c>
    </row>
    <row r="50" spans="2:16" x14ac:dyDescent="0.25">
      <c r="M50" t="str">
        <f>IF(Plan1!E41="","",IF(Plan1!E41&gt;Plan1!G41,3,IF(Plan1!E41=Plan1!G41,1,0)))</f>
        <v/>
      </c>
      <c r="N50" t="str">
        <f>IF(Plan1!G41="","",IF(Plan1!G41&gt;Plan1!E41,3,IF(Plan1!G41=Plan1!E41,1,0)))</f>
        <v/>
      </c>
    </row>
    <row r="53" spans="2:16" x14ac:dyDescent="0.25">
      <c r="C53" s="51" t="s">
        <v>19</v>
      </c>
      <c r="D53" s="51"/>
      <c r="E53" s="51"/>
      <c r="F53" s="51"/>
      <c r="G53" s="51"/>
      <c r="H53" s="51"/>
      <c r="I53" s="51"/>
      <c r="J53" s="51"/>
      <c r="K53" s="51"/>
    </row>
    <row r="54" spans="2:16" x14ac:dyDescent="0.25">
      <c r="C54" s="2" t="s">
        <v>56</v>
      </c>
      <c r="D54" s="3" t="s">
        <v>54</v>
      </c>
      <c r="E54" s="3" t="s">
        <v>3</v>
      </c>
      <c r="F54" s="3" t="s">
        <v>5</v>
      </c>
      <c r="G54" s="3" t="s">
        <v>55</v>
      </c>
      <c r="H54" s="3" t="s">
        <v>6</v>
      </c>
      <c r="I54" s="3" t="s">
        <v>7</v>
      </c>
      <c r="J54" s="3" t="s">
        <v>8</v>
      </c>
      <c r="K54" s="3" t="s">
        <v>4</v>
      </c>
      <c r="M54" s="52" t="s">
        <v>61</v>
      </c>
      <c r="N54" s="52"/>
      <c r="P54" t="s">
        <v>62</v>
      </c>
    </row>
    <row r="55" spans="2:16" x14ac:dyDescent="0.25">
      <c r="B55">
        <f>RANK(P55,$P$55:$P$58,0)+COUNTIF($P$54:P54,P55)</f>
        <v>1</v>
      </c>
      <c r="C55" t="s">
        <v>40</v>
      </c>
      <c r="D55">
        <f>COUNTIFS(Plan1!$C$44:$C$49,Plan2!C55,Plan1!$E$44:$E$49,"&gt;=0")+COUNTIFS(Plan1!$I$44:$I$49,Plan2!C55,Plan1!$G$44:$G$49,"&gt;=0")</f>
        <v>0</v>
      </c>
      <c r="E55">
        <f>COUNTIFS(Plan1!$C$44:$C$49,Plan2!C55,Plan2!$M$55:$M$60,3)+COUNTIFS(Plan1!$I$44:$I$49,Plan2!C55,Plan2!$N$55:$N$60,3)</f>
        <v>0</v>
      </c>
      <c r="F55">
        <f>COUNTIFS(Plan1!$C$44:$C$49,Plan2!C55,Plan2!$M$55:$M$60,1)+COUNTIFS(Plan1!$I$44:$I$49,Plan2!C55,Plan2!$N$55:$N$60,1)</f>
        <v>0</v>
      </c>
      <c r="G55">
        <f>COUNTIFS(Plan1!$C$44:$C$49,Plan2!C55,Plan2!$M$55:$M$60,0)+COUNTIFS(Plan1!$I$44:$I$49,Plan2!C55,Plan2!$N$55:$N$60,0)</f>
        <v>0</v>
      </c>
      <c r="H55">
        <f>SUMIF(Plan1!$C$44:$C$49,Plan2!C55,Plan1!$E$44:$E$49)+SUMIF(Plan1!$I$44:$I$49,Plan2!C55,Plan1!$G$44:$G$49)</f>
        <v>0</v>
      </c>
      <c r="I55">
        <f>SUMIF(Plan1!$C$44:$C$49,Plan2!C55,Plan1!$G$44:$G$49)+SUMIF(Plan1!$I$44:$I$49,Plan2!C55,Plan1!$E$44:$E$49)</f>
        <v>0</v>
      </c>
      <c r="J55">
        <f>+H55-I55</f>
        <v>0</v>
      </c>
      <c r="K55">
        <f>SUMIF(Plan1!$C$44:$C$49,Plan2!C55,Plan2!$M$55:$M$60)+SUMIF(Plan1!$I$44:$I$49,Plan2!C55,Plan2!$N$55:$N$60)</f>
        <v>0</v>
      </c>
      <c r="M55" t="str">
        <f>IF(Plan1!E44="","",IF(Plan1!E44&gt;Plan1!G44,3,IF(Plan1!E44=Plan1!G44,1,0)))</f>
        <v/>
      </c>
      <c r="N55" t="str">
        <f>IF(Plan1!G44="","",IF(Plan1!G44&gt;Plan1!E44,3,IF(Plan1!G44=Plan1!E44,1,0)))</f>
        <v/>
      </c>
      <c r="P55">
        <f>SUM(K55*1000000+J55*1000+H55*100)</f>
        <v>0</v>
      </c>
    </row>
    <row r="56" spans="2:16" x14ac:dyDescent="0.25">
      <c r="B56">
        <f>RANK(P56,$P$55:$P$58,0)+COUNTIF($P$54:P55,P56)</f>
        <v>2</v>
      </c>
      <c r="C56" t="s">
        <v>43</v>
      </c>
      <c r="D56">
        <f>COUNTIFS(Plan1!$C$44:$C$49,Plan2!C56,Plan1!$E$44:$E$49,"&gt;=0")+COUNTIFS(Plan1!$I$44:$I$49,Plan2!C56,Plan1!$G$44:$G$49,"&gt;=0")</f>
        <v>0</v>
      </c>
      <c r="E56">
        <f>COUNTIFS(Plan1!$C$44:$C$49,Plan2!C56,Plan2!$M$55:$M$60,3)+COUNTIFS(Plan1!$I$44:$I$49,Plan2!C56,Plan2!$N$55:$N$60,3)</f>
        <v>0</v>
      </c>
      <c r="F56">
        <f>COUNTIFS(Plan1!$C$44:$C$49,Plan2!C56,Plan2!$M$55:$M$60,1)+COUNTIFS(Plan1!$I$44:$I$49,Plan2!C56,Plan2!$N$55:$N$60,1)</f>
        <v>0</v>
      </c>
      <c r="G56">
        <f>COUNTIFS(Plan1!$C$44:$C$49,Plan2!C56,Plan2!$M$55:$M$60,0)+COUNTIFS(Plan1!$I$44:$I$49,Plan2!C56,Plan2!$N$55:$N$60,0)</f>
        <v>0</v>
      </c>
      <c r="H56">
        <f>SUMIF(Plan1!$C$44:$C$49,Plan2!C56,Plan1!$E$44:$E$49)+SUMIF(Plan1!$I$44:$I$49,Plan2!C56,Plan1!$G$44:$G$49)</f>
        <v>0</v>
      </c>
      <c r="I56">
        <f>SUMIF(Plan1!$C$44:$C$49,Plan2!C56,Plan1!$G$44:$G$49)+SUMIF(Plan1!$I$44:$I$49,Plan2!C56,Plan1!$E$44:$E$49)</f>
        <v>0</v>
      </c>
      <c r="J56">
        <f t="shared" ref="J56:J58" si="10">+H56-I56</f>
        <v>0</v>
      </c>
      <c r="K56">
        <f>SUMIF(Plan1!$C$44:$C$49,Plan2!C56,Plan2!$M$55:$M$60)+SUMIF(Plan1!$I$44:$I$49,Plan2!C56,Plan2!$N$55:$N$60)</f>
        <v>0</v>
      </c>
      <c r="M56" t="str">
        <f>IF(Plan1!E45="","",IF(Plan1!E45&gt;Plan1!G45,3,IF(Plan1!E45=Plan1!G45,1,0)))</f>
        <v/>
      </c>
      <c r="N56" t="str">
        <f>IF(Plan1!G45="","",IF(Plan1!G45&gt;Plan1!E45,3,IF(Plan1!G45=Plan1!E45,1,0)))</f>
        <v/>
      </c>
      <c r="P56">
        <f t="shared" ref="P56:P58" si="11">SUM(K56*1000000+J56*1000+H56*100)</f>
        <v>0</v>
      </c>
    </row>
    <row r="57" spans="2:16" x14ac:dyDescent="0.25">
      <c r="B57">
        <f>RANK(P57,$P$55:$P$58,0)+COUNTIF($P$54:P56,P57)</f>
        <v>3</v>
      </c>
      <c r="C57" t="s">
        <v>42</v>
      </c>
      <c r="D57">
        <f>COUNTIFS(Plan1!$C$44:$C$49,Plan2!C57,Plan1!$E$44:$E$49,"&gt;=0")+COUNTIFS(Plan1!$I$44:$I$49,Plan2!C57,Plan1!$G$44:$G$49,"&gt;=0")</f>
        <v>0</v>
      </c>
      <c r="E57">
        <f>COUNTIFS(Plan1!$C$44:$C$49,Plan2!C57,Plan2!$M$55:$M$60,3)+COUNTIFS(Plan1!$I$44:$I$49,Plan2!C57,Plan2!$N$55:$N$60,3)</f>
        <v>0</v>
      </c>
      <c r="F57">
        <f>COUNTIFS(Plan1!$C$44:$C$49,Plan2!C57,Plan2!$M$55:$M$60,1)+COUNTIFS(Plan1!$I$44:$I$49,Plan2!C57,Plan2!$N$55:$N$60,1)</f>
        <v>0</v>
      </c>
      <c r="G57">
        <f>COUNTIFS(Plan1!$C$44:$C$49,Plan2!C57,Plan2!$M$55:$M$60,0)+COUNTIFS(Plan1!$I$44:$I$49,Plan2!C57,Plan2!$N$55:$N$60,0)</f>
        <v>0</v>
      </c>
      <c r="H57">
        <f>SUMIF(Plan1!$C$44:$C$49,Plan2!C57,Plan1!$E$44:$E$49)+SUMIF(Plan1!$I$44:$I$49,Plan2!C57,Plan1!$G$44:$G$49)</f>
        <v>0</v>
      </c>
      <c r="I57">
        <f>SUMIF(Plan1!$C$44:$C$49,Plan2!C57,Plan1!$G$44:$G$49)+SUMIF(Plan1!$I$44:$I$49,Plan2!C57,Plan1!$E$44:$E$49)</f>
        <v>0</v>
      </c>
      <c r="J57">
        <f t="shared" si="10"/>
        <v>0</v>
      </c>
      <c r="K57">
        <f>SUMIF(Plan1!$C$44:$C$49,Plan2!C57,Plan2!$M$55:$M$60)+SUMIF(Plan1!$I$44:$I$49,Plan2!C57,Plan2!$N$55:$N$60)</f>
        <v>0</v>
      </c>
      <c r="M57" t="str">
        <f>IF(Plan1!E46="","",IF(Plan1!E46&gt;Plan1!G46,3,IF(Plan1!E46=Plan1!G46,1,0)))</f>
        <v/>
      </c>
      <c r="N57" t="str">
        <f>IF(Plan1!G46="","",IF(Plan1!G46&gt;Plan1!E46,3,IF(Plan1!G46=Plan1!E46,1,0)))</f>
        <v/>
      </c>
      <c r="P57">
        <f t="shared" si="11"/>
        <v>0</v>
      </c>
    </row>
    <row r="58" spans="2:16" x14ac:dyDescent="0.25">
      <c r="B58">
        <f>RANK(P58,$P$55:$P$58,0)+COUNTIF($P$54:P57,P58)</f>
        <v>4</v>
      </c>
      <c r="C58" t="s">
        <v>41</v>
      </c>
      <c r="D58">
        <f>COUNTIFS(Plan1!$C$44:$C$49,Plan2!C58,Plan1!$E$44:$E$49,"&gt;=0")+COUNTIFS(Plan1!$I$44:$I$49,Plan2!C58,Plan1!$G$44:$G$49,"&gt;=0")</f>
        <v>0</v>
      </c>
      <c r="E58">
        <f>COUNTIFS(Plan1!$C$44:$C$49,Plan2!C58,Plan2!$M$55:$M$60,3)+COUNTIFS(Plan1!$I$44:$I$49,Plan2!C58,Plan2!$N$55:$N$60,3)</f>
        <v>0</v>
      </c>
      <c r="F58">
        <f>COUNTIFS(Plan1!$C$44:$C$49,Plan2!C58,Plan2!$M$55:$M$60,1)+COUNTIFS(Plan1!$I$44:$I$49,Plan2!C58,Plan2!$N$55:$N$60,1)</f>
        <v>0</v>
      </c>
      <c r="G58">
        <f>COUNTIFS(Plan1!$C$44:$C$49,Plan2!C58,Plan2!$M$55:$M$60,0)+COUNTIFS(Plan1!$I$44:$I$49,Plan2!C58,Plan2!$N$55:$N$60,0)</f>
        <v>0</v>
      </c>
      <c r="H58">
        <f>SUMIF(Plan1!$C$44:$C$49,Plan2!C58,Plan1!$E$44:$E$49)+SUMIF(Plan1!$I$44:$I$49,Plan2!C58,Plan1!$G$44:$G$49)</f>
        <v>0</v>
      </c>
      <c r="I58">
        <f>SUMIF(Plan1!$C$44:$C$49,Plan2!C58,Plan1!$G$44:$G$49)+SUMIF(Plan1!$I$44:$I$49,Plan2!C58,Plan1!$E$44:$E$49)</f>
        <v>0</v>
      </c>
      <c r="J58">
        <f t="shared" si="10"/>
        <v>0</v>
      </c>
      <c r="K58">
        <f>SUMIF(Plan1!$C$44:$C$49,Plan2!C58,Plan2!$M$55:$M$60)+SUMIF(Plan1!$I$44:$I$49,Plan2!C58,Plan2!$N$55:$N$60)</f>
        <v>0</v>
      </c>
      <c r="M58" t="str">
        <f>IF(Plan1!E47="","",IF(Plan1!E47&gt;Plan1!G47,3,IF(Plan1!E47=Plan1!G47,1,0)))</f>
        <v/>
      </c>
      <c r="N58" t="str">
        <f>IF(Plan1!G47="","",IF(Plan1!G47&gt;Plan1!E47,3,IF(Plan1!G47=Plan1!E47,1,0)))</f>
        <v/>
      </c>
      <c r="P58">
        <f t="shared" si="11"/>
        <v>0</v>
      </c>
    </row>
    <row r="59" spans="2:16" x14ac:dyDescent="0.25">
      <c r="M59" t="str">
        <f>IF(Plan1!E48="","",IF(Plan1!E48&gt;Plan1!G48,3,IF(Plan1!E48=Plan1!G48,1,0)))</f>
        <v/>
      </c>
      <c r="N59" t="str">
        <f>IF(Plan1!G48="","",IF(Plan1!G48&gt;Plan1!E48,3,IF(Plan1!G48=Plan1!E48,1,0)))</f>
        <v/>
      </c>
    </row>
    <row r="60" spans="2:16" x14ac:dyDescent="0.25">
      <c r="M60" t="str">
        <f>IF(Plan1!E49="","",IF(Plan1!E49&gt;Plan1!G49,3,IF(Plan1!E49=Plan1!G49,1,0)))</f>
        <v/>
      </c>
      <c r="N60" t="str">
        <f>IF(Plan1!G49="","",IF(Plan1!G49&gt;Plan1!E49,3,IF(Plan1!G49=Plan1!E49,1,0)))</f>
        <v/>
      </c>
    </row>
    <row r="63" spans="2:16" x14ac:dyDescent="0.25">
      <c r="C63" s="51" t="s">
        <v>21</v>
      </c>
      <c r="D63" s="51"/>
      <c r="E63" s="51"/>
      <c r="F63" s="51"/>
      <c r="G63" s="51"/>
      <c r="H63" s="51"/>
      <c r="I63" s="51"/>
      <c r="J63" s="51"/>
      <c r="K63" s="51"/>
    </row>
    <row r="64" spans="2:16" x14ac:dyDescent="0.25">
      <c r="C64" s="2" t="s">
        <v>56</v>
      </c>
      <c r="D64" s="3" t="s">
        <v>54</v>
      </c>
      <c r="E64" s="3" t="s">
        <v>3</v>
      </c>
      <c r="F64" s="3" t="s">
        <v>5</v>
      </c>
      <c r="G64" s="3" t="s">
        <v>55</v>
      </c>
      <c r="H64" s="3" t="s">
        <v>6</v>
      </c>
      <c r="I64" s="3" t="s">
        <v>7</v>
      </c>
      <c r="J64" s="3" t="s">
        <v>8</v>
      </c>
      <c r="K64" s="3" t="s">
        <v>4</v>
      </c>
      <c r="M64" s="52" t="s">
        <v>61</v>
      </c>
      <c r="N64" s="52"/>
      <c r="P64" t="s">
        <v>62</v>
      </c>
    </row>
    <row r="65" spans="2:16" x14ac:dyDescent="0.25">
      <c r="B65">
        <f>RANK(P65,$P$65:$P$68,0)+COUNTIF($P$64:P64,P65)</f>
        <v>1</v>
      </c>
      <c r="C65" t="s">
        <v>44</v>
      </c>
      <c r="D65">
        <f>COUNTIFS(Plan1!$C$52:$C$57,Plan2!C65,Plan1!$E$52:$E$57,"&gt;=0")+COUNTIFS(Plan1!$I$52:$I$57,Plan2!C65,Plan1!$G$52:$G$57,"&gt;=0")</f>
        <v>0</v>
      </c>
      <c r="E65">
        <f>COUNTIFS(Plan1!$C$52:$C$57,Plan2!C65,Plan2!$M$65:$M$70,3)+COUNTIFS(Plan1!$I$52:$I$57,Plan2!C65,Plan2!$N$65:$N$70,3)</f>
        <v>0</v>
      </c>
      <c r="F65">
        <f>COUNTIFS(Plan1!$C$52:$C$57,Plan2!C65,Plan2!$M$65:$M$70,1)+COUNTIFS(Plan1!$I$52:$I$57,Plan2!C65,Plan2!$N$65:$N$70,1)</f>
        <v>0</v>
      </c>
      <c r="G65">
        <f>COUNTIFS(Plan1!$C$52:$C$57,Plan2!C65,Plan2!$M$65:$M$70,0)+COUNTIFS(Plan1!$I$52:$I$57,Plan2!C65,Plan2!$N$65:$N$70,0)</f>
        <v>0</v>
      </c>
      <c r="H65">
        <f>SUMIF(Plan1!$C$52:$C$57,Plan2!C65,Plan1!$E$52:$E$57)+SUMIF(Plan1!$I$52:$I$57,Plan2!C65,Plan1!$G$52:$G$57)</f>
        <v>0</v>
      </c>
      <c r="I65">
        <f>SUMIF(Plan1!$C$52:$C$57,Plan2!C65,Plan1!$G$52:$G$57)+SUMIF(Plan1!$I$52:$I$57,Plan2!C65,Plan1!$E$52:$E$57)</f>
        <v>0</v>
      </c>
      <c r="J65">
        <f>+H65-I65</f>
        <v>0</v>
      </c>
      <c r="K65">
        <f>SUMIF(Plan1!$C$52:$C$57,Plan2!C65,Plan2!$M$65:$M$70)+SUMIF(Plan1!$I$52:$I$57,Plan2!C65,Plan2!$N$65:$N$70)</f>
        <v>0</v>
      </c>
      <c r="M65" t="str">
        <f>IF(Plan1!E52="","",IF(Plan1!E52&gt;Plan1!G52,3,IF(Plan1!E52=Plan1!G52,1,0)))</f>
        <v/>
      </c>
      <c r="N65" t="str">
        <f>IF(Plan1!G52="","",IF(Plan1!G52&gt;Plan1!E52,3,IF(Plan1!G52=Plan1!E52,1,0)))</f>
        <v/>
      </c>
      <c r="P65">
        <f>SUM(K65*1000000+J65*1000+H65*100)</f>
        <v>0</v>
      </c>
    </row>
    <row r="66" spans="2:16" x14ac:dyDescent="0.25">
      <c r="B66">
        <f>RANK(P66,$P$65:$P$68,0)+COUNTIF($P$64:P65,P66)</f>
        <v>2</v>
      </c>
      <c r="C66" t="s">
        <v>46</v>
      </c>
      <c r="D66">
        <f>COUNTIFS(Plan1!$C$52:$C$57,Plan2!C66,Plan1!$E$52:$E$57,"&gt;=0")+COUNTIFS(Plan1!$I$52:$I$57,Plan2!C66,Plan1!$G$52:$G$57,"&gt;=0")</f>
        <v>0</v>
      </c>
      <c r="E66">
        <f>COUNTIFS(Plan1!$C$52:$C$57,Plan2!C66,Plan2!$M$65:$M$70,3)+COUNTIFS(Plan1!$I$52:$I$57,Plan2!C66,Plan2!$N$65:$N$70,3)</f>
        <v>0</v>
      </c>
      <c r="F66">
        <f>COUNTIFS(Plan1!$C$52:$C$57,Plan2!C66,Plan2!$M$65:$M$70,1)+COUNTIFS(Plan1!$I$52:$I$57,Plan2!C66,Plan2!$N$65:$N$70,1)</f>
        <v>0</v>
      </c>
      <c r="G66">
        <f>COUNTIFS(Plan1!$C$52:$C$57,Plan2!C66,Plan2!$M$65:$M$70,0)+COUNTIFS(Plan1!$I$52:$I$57,Plan2!C66,Plan2!$N$65:$N$70,0)</f>
        <v>0</v>
      </c>
      <c r="H66">
        <f>SUMIF(Plan1!$C$52:$C$57,Plan2!C66,Plan1!$E$52:$E$57)+SUMIF(Plan1!$I$52:$I$57,Plan2!C66,Plan1!$G$52:$G$57)</f>
        <v>0</v>
      </c>
      <c r="I66">
        <f>SUMIF(Plan1!$C$52:$C$57,Plan2!C66,Plan1!$G$52:$G$57)+SUMIF(Plan1!$I$52:$I$57,Plan2!C66,Plan1!$E$52:$E$57)</f>
        <v>0</v>
      </c>
      <c r="J66">
        <f t="shared" ref="J66:J68" si="12">+H66-I66</f>
        <v>0</v>
      </c>
      <c r="K66">
        <f>SUMIF(Plan1!$C$52:$C$57,Plan2!C66,Plan2!$M$65:$M$70)+SUMIF(Plan1!$I$52:$I$57,Plan2!C66,Plan2!$N$65:$N$70)</f>
        <v>0</v>
      </c>
      <c r="M66" t="str">
        <f>IF(Plan1!E53="","",IF(Plan1!E53&gt;Plan1!G53,3,IF(Plan1!E53=Plan1!G53,1,0)))</f>
        <v/>
      </c>
      <c r="N66" t="str">
        <f>IF(Plan1!G53="","",IF(Plan1!G53&gt;Plan1!E53,3,IF(Plan1!G53=Plan1!E53,1,0)))</f>
        <v/>
      </c>
      <c r="P66">
        <f t="shared" ref="P66:P68" si="13">SUM(K66*1000000+J66*1000+H66*100)</f>
        <v>0</v>
      </c>
    </row>
    <row r="67" spans="2:16" x14ac:dyDescent="0.25">
      <c r="B67">
        <f>RANK(P67,$P$65:$P$68,0)+COUNTIF($P$64:P66,P67)</f>
        <v>3</v>
      </c>
      <c r="C67" t="s">
        <v>45</v>
      </c>
      <c r="D67">
        <f>COUNTIFS(Plan1!$C$52:$C$57,Plan2!C67,Plan1!$E$52:$E$57,"&gt;=0")+COUNTIFS(Plan1!$I$52:$I$57,Plan2!C67,Plan1!$G$52:$G$57,"&gt;=0")</f>
        <v>0</v>
      </c>
      <c r="E67">
        <f>COUNTIFS(Plan1!$C$52:$C$57,Plan2!C67,Plan2!$M$65:$M$70,3)+COUNTIFS(Plan1!$I$52:$I$57,Plan2!C67,Plan2!$N$65:$N$70,3)</f>
        <v>0</v>
      </c>
      <c r="F67">
        <f>COUNTIFS(Plan1!$C$52:$C$57,Plan2!C67,Plan2!$M$65:$M$70,1)+COUNTIFS(Plan1!$I$52:$I$57,Plan2!C67,Plan2!$N$65:$N$70,1)</f>
        <v>0</v>
      </c>
      <c r="G67">
        <f>COUNTIFS(Plan1!$C$52:$C$57,Plan2!C67,Plan2!$M$65:$M$70,0)+COUNTIFS(Plan1!$I$52:$I$57,Plan2!C67,Plan2!$N$65:$N$70,0)</f>
        <v>0</v>
      </c>
      <c r="H67">
        <f>SUMIF(Plan1!$C$52:$C$57,Plan2!C67,Plan1!$E$52:$E$57)+SUMIF(Plan1!$I$52:$I$57,Plan2!C67,Plan1!$G$52:$G$57)</f>
        <v>0</v>
      </c>
      <c r="I67">
        <f>SUMIF(Plan1!$C$52:$C$57,Plan2!C67,Plan1!$G$52:$G$57)+SUMIF(Plan1!$I$52:$I$57,Plan2!C67,Plan1!$E$52:$E$57)</f>
        <v>0</v>
      </c>
      <c r="J67">
        <f t="shared" si="12"/>
        <v>0</v>
      </c>
      <c r="K67">
        <f>SUMIF(Plan1!$C$52:$C$57,Plan2!C67,Plan2!$M$65:$M$70)+SUMIF(Plan1!$I$52:$I$57,Plan2!C67,Plan2!$N$65:$N$70)</f>
        <v>0</v>
      </c>
      <c r="M67" t="str">
        <f>IF(Plan1!E54="","",IF(Plan1!E54&gt;Plan1!G54,3,IF(Plan1!E54=Plan1!G54,1,0)))</f>
        <v/>
      </c>
      <c r="N67" t="str">
        <f>IF(Plan1!G54="","",IF(Plan1!G54&gt;Plan1!E54,3,IF(Plan1!G54=Plan1!E54,1,0)))</f>
        <v/>
      </c>
      <c r="P67">
        <f t="shared" si="13"/>
        <v>0</v>
      </c>
    </row>
    <row r="68" spans="2:16" x14ac:dyDescent="0.25">
      <c r="B68">
        <f>RANK(P68,$P$65:$P$68,0)+COUNTIF($P$64:P67,P68)</f>
        <v>4</v>
      </c>
      <c r="C68" t="s">
        <v>47</v>
      </c>
      <c r="D68">
        <f>COUNTIFS(Plan1!$C$52:$C$57,Plan2!C68,Plan1!$E$52:$E$57,"&gt;=0")+COUNTIFS(Plan1!$I$52:$I$57,Plan2!C68,Plan1!$G$52:$G$57,"&gt;=0")</f>
        <v>0</v>
      </c>
      <c r="E68">
        <f>COUNTIFS(Plan1!$C$52:$C$57,Plan2!C68,Plan2!$M$65:$M$70,3)+COUNTIFS(Plan1!$I$52:$I$57,Plan2!C68,Plan2!$N$65:$N$70,3)</f>
        <v>0</v>
      </c>
      <c r="F68">
        <f>COUNTIFS(Plan1!$C$52:$C$57,Plan2!C68,Plan2!$M$65:$M$70,1)+COUNTIFS(Plan1!$I$52:$I$57,Plan2!C68,Plan2!$N$65:$N$70,1)</f>
        <v>0</v>
      </c>
      <c r="G68">
        <f>COUNTIFS(Plan1!$C$52:$C$57,Plan2!C68,Plan2!$M$65:$M$70,0)+COUNTIFS(Plan1!$I$52:$I$57,Plan2!C68,Plan2!$N$65:$N$70,0)</f>
        <v>0</v>
      </c>
      <c r="H68">
        <f>SUMIF(Plan1!$C$52:$C$57,Plan2!C68,Plan1!$E$52:$E$57)+SUMIF(Plan1!$I$52:$I$57,Plan2!C68,Plan1!$G$52:$G$57)</f>
        <v>0</v>
      </c>
      <c r="I68">
        <f>SUMIF(Plan1!$C$52:$C$57,Plan2!C68,Plan1!$G$52:$G$57)+SUMIF(Plan1!$I$52:$I$57,Plan2!C68,Plan1!$E$52:$E$57)</f>
        <v>0</v>
      </c>
      <c r="J68">
        <f t="shared" si="12"/>
        <v>0</v>
      </c>
      <c r="K68">
        <f>SUMIF(Plan1!$C$52:$C$57,Plan2!C68,Plan2!$M$65:$M$70)+SUMIF(Plan1!$I$52:$I$57,Plan2!C68,Plan2!$N$65:$N$70)</f>
        <v>0</v>
      </c>
      <c r="M68" t="str">
        <f>IF(Plan1!E55="","",IF(Plan1!E55&gt;Plan1!G55,3,IF(Plan1!E55=Plan1!G55,1,0)))</f>
        <v/>
      </c>
      <c r="N68" t="str">
        <f>IF(Plan1!G55="","",IF(Plan1!G55&gt;Plan1!E55,3,IF(Plan1!G55=Plan1!E55,1,0)))</f>
        <v/>
      </c>
      <c r="P68">
        <f t="shared" si="13"/>
        <v>0</v>
      </c>
    </row>
    <row r="69" spans="2:16" x14ac:dyDescent="0.25">
      <c r="M69" t="str">
        <f>IF(Plan1!E56="","",IF(Plan1!E56&gt;Plan1!G56,3,IF(Plan1!E56=Plan1!G56,1,0)))</f>
        <v/>
      </c>
      <c r="N69" t="str">
        <f>IF(Plan1!G56="","",IF(Plan1!G56&gt;Plan1!E56,3,IF(Plan1!G56=Plan1!E56,1,0)))</f>
        <v/>
      </c>
    </row>
    <row r="70" spans="2:16" x14ac:dyDescent="0.25">
      <c r="M70" t="str">
        <f>IF(Plan1!E57="","",IF(Plan1!E57&gt;Plan1!G57,3,IF(Plan1!E57=Plan1!G57,1,0)))</f>
        <v/>
      </c>
      <c r="N70" t="str">
        <f>IF(Plan1!G57="","",IF(Plan1!G57&gt;Plan1!E57,3,IF(Plan1!G57=Plan1!E57,1,0)))</f>
        <v/>
      </c>
    </row>
    <row r="73" spans="2:16" x14ac:dyDescent="0.25">
      <c r="C73" s="51" t="s">
        <v>23</v>
      </c>
      <c r="D73" s="51"/>
      <c r="E73" s="51"/>
      <c r="F73" s="51"/>
      <c r="G73" s="51"/>
      <c r="H73" s="51"/>
      <c r="I73" s="51"/>
      <c r="J73" s="51"/>
      <c r="K73" s="51"/>
    </row>
    <row r="74" spans="2:16" x14ac:dyDescent="0.25">
      <c r="C74" s="2" t="s">
        <v>56</v>
      </c>
      <c r="D74" s="3" t="s">
        <v>54</v>
      </c>
      <c r="E74" s="3" t="s">
        <v>3</v>
      </c>
      <c r="F74" s="3" t="s">
        <v>5</v>
      </c>
      <c r="G74" s="3" t="s">
        <v>55</v>
      </c>
      <c r="H74" s="3" t="s">
        <v>6</v>
      </c>
      <c r="I74" s="3" t="s">
        <v>7</v>
      </c>
      <c r="J74" s="3" t="s">
        <v>8</v>
      </c>
      <c r="K74" s="3" t="s">
        <v>4</v>
      </c>
      <c r="M74" s="52" t="s">
        <v>61</v>
      </c>
      <c r="N74" s="52"/>
      <c r="P74" t="s">
        <v>62</v>
      </c>
    </row>
    <row r="75" spans="2:16" x14ac:dyDescent="0.25">
      <c r="B75">
        <f>RANK(P75,$P$75:$P$78,0)+COUNTIF($P$74:P74,P75)</f>
        <v>1</v>
      </c>
      <c r="C75" t="s">
        <v>49</v>
      </c>
      <c r="D75">
        <f>COUNTIFS(Plan1!$C$60:$C$65,Plan2!C75,Plan1!$E$60:$E$65,"&gt;=0")+COUNTIFS(Plan1!$I$60:$I$65,Plan2!C75,Plan1!$G$60:$G$65,"&gt;=0")</f>
        <v>0</v>
      </c>
      <c r="E75">
        <f>COUNTIFS(Plan1!$C$60:$C$65,Plan2!C75,Plan2!$M$75:$M$80,3)+COUNTIFS(Plan1!$I$60:$I$65,Plan2!C75,Plan2!$N$75:$N$80,3)</f>
        <v>0</v>
      </c>
      <c r="F75">
        <f>COUNTIFS(Plan1!$C$60:$C$65,Plan2!C75,Plan2!$M$75:$M$80,1)+COUNTIFS(Plan1!$I$60:$I$65,Plan2!C75,Plan2!$N$75:$N$80,1)</f>
        <v>0</v>
      </c>
      <c r="G75">
        <f>COUNTIFS(Plan1!$C$60:$C$65,Plan2!C75,Plan2!$M$75:$M$80,0)+COUNTIFS(Plan1!$I$60:$I$65,Plan2!C75,Plan2!$N$75:$N$80,0)</f>
        <v>0</v>
      </c>
      <c r="H75">
        <f>SUMIF(Plan1!$C$60:$C$65,Plan2!C75,Plan1!$E$60:$E$65)+SUMIF(Plan1!$I$60:$I$65,Plan2!C75,Plan1!$G$60:$G$65)</f>
        <v>0</v>
      </c>
      <c r="I75">
        <f>SUMIF(Plan1!$C$60:$C$65,Plan2!C75,Plan1!$G$60:$G$65)+SUMIF(Plan1!$I$60:$I$65,Plan2!C75,Plan1!$E$60:$E$65)</f>
        <v>0</v>
      </c>
      <c r="J75">
        <f>+H75-I75</f>
        <v>0</v>
      </c>
      <c r="K75">
        <f>SUMIF(Plan1!$C$60:$C$65,Plan2!C75,Plan2!$M$75:$M$80)+SUMIF(Plan1!$I$60:$I$65,Plan2!C75,Plan2!$N$75:$N$80)</f>
        <v>0</v>
      </c>
      <c r="M75" t="str">
        <f>IF(Plan1!E60="","",IF(Plan1!E60&gt;Plan1!G60,3,IF(Plan1!E60=Plan1!G60,1,0)))</f>
        <v/>
      </c>
      <c r="N75" t="str">
        <f>IF(Plan1!G60="","",IF(Plan1!G60&gt;Plan1!E60,3,IF(Plan1!G60=Plan1!E60,1,0)))</f>
        <v/>
      </c>
      <c r="P75">
        <f>SUM(K75*1000000+J75*1000+H75*100)</f>
        <v>0</v>
      </c>
    </row>
    <row r="76" spans="2:16" x14ac:dyDescent="0.25">
      <c r="B76">
        <f>RANK(P76,$P$75:$P$78,0)+COUNTIF($P$74:P75,P76)</f>
        <v>2</v>
      </c>
      <c r="C76" t="s">
        <v>48</v>
      </c>
      <c r="D76">
        <f>COUNTIFS(Plan1!$C$60:$C$65,Plan2!C76,Plan1!$E$60:$E$65,"&gt;=0")+COUNTIFS(Plan1!$I$60:$I$65,Plan2!C76,Plan1!$G$60:$G$65,"&gt;=0")</f>
        <v>0</v>
      </c>
      <c r="E76">
        <f>COUNTIFS(Plan1!$C$60:$C$65,Plan2!C76,Plan2!$M$75:$M$80,3)+COUNTIFS(Plan1!$I$60:$I$65,Plan2!C76,Plan2!$N$75:$N$80,3)</f>
        <v>0</v>
      </c>
      <c r="F76">
        <f>COUNTIFS(Plan1!$C$60:$C$65,Plan2!C76,Plan2!$M$75:$M$80,1)+COUNTIFS(Plan1!$I$60:$I$65,Plan2!C76,Plan2!$N$75:$N$80,1)</f>
        <v>0</v>
      </c>
      <c r="G76">
        <f>COUNTIFS(Plan1!$C$60:$C$65,Plan2!C76,Plan2!$M$75:$M$80,0)+COUNTIFS(Plan1!$I$60:$I$65,Plan2!C76,Plan2!$N$75:$N$80,0)</f>
        <v>0</v>
      </c>
      <c r="H76">
        <f>SUMIF(Plan1!$C$60:$C$65,Plan2!C76,Plan1!$E$60:$E$65)+SUMIF(Plan1!$I$60:$I$65,Plan2!C76,Plan1!$G$60:$G$65)</f>
        <v>0</v>
      </c>
      <c r="I76">
        <f>SUMIF(Plan1!$C$60:$C$65,Plan2!C76,Plan1!$G$60:$G$65)+SUMIF(Plan1!$I$60:$I$65,Plan2!C76,Plan1!$E$60:$E$65)</f>
        <v>0</v>
      </c>
      <c r="J76">
        <f t="shared" ref="J76:J78" si="14">+H76-I76</f>
        <v>0</v>
      </c>
      <c r="K76">
        <f>SUMIF(Plan1!$C$60:$C$65,Plan2!C76,Plan2!$M$75:$M$80)+SUMIF(Plan1!$I$60:$I$65,Plan2!C76,Plan2!$N$75:$N$80)</f>
        <v>0</v>
      </c>
      <c r="M76" t="str">
        <f>IF(Plan1!E61="","",IF(Plan1!E61&gt;Plan1!G61,3,IF(Plan1!E61=Plan1!G61,1,0)))</f>
        <v/>
      </c>
      <c r="N76" t="str">
        <f>IF(Plan1!G61="","",IF(Plan1!G61&gt;Plan1!E61,3,IF(Plan1!G61=Plan1!E61,1,0)))</f>
        <v/>
      </c>
      <c r="P76">
        <f t="shared" ref="P76:P78" si="15">SUM(K76*1000000+J76*1000+H76*100)</f>
        <v>0</v>
      </c>
    </row>
    <row r="77" spans="2:16" x14ac:dyDescent="0.25">
      <c r="B77">
        <f>RANK(P77,$P$75:$P$78,0)+COUNTIF($P$74:P76,P77)</f>
        <v>3</v>
      </c>
      <c r="C77" t="s">
        <v>50</v>
      </c>
      <c r="D77">
        <f>COUNTIFS(Plan1!$C$60:$C$65,Plan2!C77,Plan1!$E$60:$E$65,"&gt;=0")+COUNTIFS(Plan1!$I$60:$I$65,Plan2!C77,Plan1!$G$60:$G$65,"&gt;=0")</f>
        <v>0</v>
      </c>
      <c r="E77">
        <f>COUNTIFS(Plan1!$C$60:$C$65,Plan2!C77,Plan2!$M$75:$M$80,3)+COUNTIFS(Plan1!$I$60:$I$65,Plan2!C77,Plan2!$N$75:$N$80,3)</f>
        <v>0</v>
      </c>
      <c r="F77">
        <f>COUNTIFS(Plan1!$C$60:$C$65,Plan2!C77,Plan2!$M$75:$M$80,1)+COUNTIFS(Plan1!$I$60:$I$65,Plan2!C77,Plan2!$N$75:$N$80,1)</f>
        <v>0</v>
      </c>
      <c r="G77">
        <f>COUNTIFS(Plan1!$C$60:$C$65,Plan2!C77,Plan2!$M$75:$M$80,0)+COUNTIFS(Plan1!$I$60:$I$65,Plan2!C77,Plan2!$N$75:$N$80,0)</f>
        <v>0</v>
      </c>
      <c r="H77">
        <f>SUMIF(Plan1!$C$60:$C$65,Plan2!C77,Plan1!$E$60:$E$65)+SUMIF(Plan1!$I$60:$I$65,Plan2!C77,Plan1!$G$60:$G$65)</f>
        <v>0</v>
      </c>
      <c r="I77">
        <f>SUMIF(Plan1!$C$60:$C$65,Plan2!C77,Plan1!$G$60:$G$65)+SUMIF(Plan1!$I$60:$I$65,Plan2!C77,Plan1!$E$60:$E$65)</f>
        <v>0</v>
      </c>
      <c r="J77">
        <f t="shared" si="14"/>
        <v>0</v>
      </c>
      <c r="K77">
        <f>SUMIF(Plan1!$C$60:$C$65,Plan2!C77,Plan2!$M$75:$M$80)+SUMIF(Plan1!$I$60:$I$65,Plan2!C77,Plan2!$N$75:$N$80)</f>
        <v>0</v>
      </c>
      <c r="M77" t="str">
        <f>IF(Plan1!E62="","",IF(Plan1!E62&gt;Plan1!G62,3,IF(Plan1!E62=Plan1!G62,1,0)))</f>
        <v/>
      </c>
      <c r="N77" t="str">
        <f>IF(Plan1!G62="","",IF(Plan1!G62&gt;Plan1!E62,3,IF(Plan1!G62=Plan1!E62,1,0)))</f>
        <v/>
      </c>
      <c r="P77">
        <f t="shared" si="15"/>
        <v>0</v>
      </c>
    </row>
    <row r="78" spans="2:16" x14ac:dyDescent="0.25">
      <c r="B78">
        <f>RANK(P78,$P$75:$P$78,0)+COUNTIF($P$74:P77,P78)</f>
        <v>4</v>
      </c>
      <c r="C78" t="s">
        <v>51</v>
      </c>
      <c r="D78">
        <f>COUNTIFS(Plan1!$C$60:$C$65,Plan2!C78,Plan1!$E$60:$E$65,"&gt;=0")+COUNTIFS(Plan1!$I$60:$I$65,Plan2!C78,Plan1!$G$60:$G$65,"&gt;=0")</f>
        <v>0</v>
      </c>
      <c r="E78">
        <f>COUNTIFS(Plan1!$C$60:$C$65,Plan2!C78,Plan2!$M$75:$M$80,3)+COUNTIFS(Plan1!$I$60:$I$65,Plan2!C78,Plan2!$N$75:$N$80,3)</f>
        <v>0</v>
      </c>
      <c r="F78">
        <f>COUNTIFS(Plan1!$C$60:$C$65,Plan2!C78,Plan2!$M$75:$M$80,1)+COUNTIFS(Plan1!$I$60:$I$65,Plan2!C78,Plan2!$N$75:$N$80,1)</f>
        <v>0</v>
      </c>
      <c r="G78">
        <f>COUNTIFS(Plan1!$C$60:$C$65,Plan2!C78,Plan2!$M$75:$M$80,0)+COUNTIFS(Plan1!$I$60:$I$65,Plan2!C78,Plan2!$N$75:$N$80,0)</f>
        <v>0</v>
      </c>
      <c r="H78">
        <f>SUMIF(Plan1!$C$60:$C$65,Plan2!C78,Plan1!$E$60:$E$65)+SUMIF(Plan1!$I$60:$I$65,Plan2!C78,Plan1!$G$60:$G$65)</f>
        <v>0</v>
      </c>
      <c r="I78">
        <f>SUMIF(Plan1!$C$60:$C$65,Plan2!C78,Plan1!$G$60:$G$65)+SUMIF(Plan1!$I$60:$I$65,Plan2!C78,Plan1!$E$60:$E$65)</f>
        <v>0</v>
      </c>
      <c r="J78">
        <f t="shared" si="14"/>
        <v>0</v>
      </c>
      <c r="K78">
        <f>SUMIF(Plan1!$C$60:$C$65,Plan2!C78,Plan2!$M$75:$M$80)+SUMIF(Plan1!$I$60:$I$65,Plan2!C78,Plan2!$N$75:$N$80)</f>
        <v>0</v>
      </c>
      <c r="M78" t="str">
        <f>IF(Plan1!E63="","",IF(Plan1!E63&gt;Plan1!G63,3,IF(Plan1!E63=Plan1!G63,1,0)))</f>
        <v/>
      </c>
      <c r="N78" t="str">
        <f>IF(Plan1!G63="","",IF(Plan1!G63&gt;Plan1!E63,3,IF(Plan1!G63=Plan1!E63,1,0)))</f>
        <v/>
      </c>
      <c r="P78">
        <f t="shared" si="15"/>
        <v>0</v>
      </c>
    </row>
    <row r="79" spans="2:16" x14ac:dyDescent="0.25">
      <c r="M79" t="str">
        <f>IF(Plan1!E64="","",IF(Plan1!E64&gt;Plan1!G64,3,IF(Plan1!E64=Plan1!G64,1,0)))</f>
        <v/>
      </c>
      <c r="N79" t="str">
        <f>IF(Plan1!G64="","",IF(Plan1!G64&gt;Plan1!E64,3,IF(Plan1!G64=Plan1!E64,1,0)))</f>
        <v/>
      </c>
    </row>
    <row r="80" spans="2:16" x14ac:dyDescent="0.25">
      <c r="M80" t="str">
        <f>IF(Plan1!E65="","",IF(Plan1!E65&gt;Plan1!G65,3,IF(Plan1!E65=Plan1!G65,1,0)))</f>
        <v/>
      </c>
      <c r="N80" t="str">
        <f>IF(Plan1!G65="","",IF(Plan1!G65&gt;Plan1!E65,3,IF(Plan1!G65=Plan1!E65,1,0)))</f>
        <v/>
      </c>
    </row>
  </sheetData>
  <mergeCells count="16">
    <mergeCell ref="M74:N74"/>
    <mergeCell ref="C53:K53"/>
    <mergeCell ref="M54:N54"/>
    <mergeCell ref="C63:K63"/>
    <mergeCell ref="M64:N64"/>
    <mergeCell ref="C73:K73"/>
    <mergeCell ref="C32:K32"/>
    <mergeCell ref="C43:K43"/>
    <mergeCell ref="M33:N33"/>
    <mergeCell ref="M44:N44"/>
    <mergeCell ref="M23:N23"/>
    <mergeCell ref="C1:K1"/>
    <mergeCell ref="M2:N2"/>
    <mergeCell ref="C11:K11"/>
    <mergeCell ref="M12:N12"/>
    <mergeCell ref="C22:K2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2018-03-26T18:53:46Z</dcterms:created>
  <dcterms:modified xsi:type="dcterms:W3CDTF">2018-06-19T15:08:20Z</dcterms:modified>
</cp:coreProperties>
</file>